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<sst xmlns="http://schemas.openxmlformats.org/spreadsheetml/2006/main" count="539" uniqueCount="404">
  <si>
    <t>6. Етапи виконання заходів інвестиційної програми на прогнозний період 2018 року</t>
  </si>
  <si>
    <t>№ з/п</t>
  </si>
  <si>
    <t>Найменування заходів інвестиційної програми</t>
  </si>
  <si>
    <t>Одиниця виміру</t>
  </si>
  <si>
    <t>Вартість одиниці продукції,
тис. грн
(без ПДВ)</t>
  </si>
  <si>
    <t>Усього</t>
  </si>
  <si>
    <t>Примітка</t>
  </si>
  <si>
    <t>кількість</t>
  </si>
  <si>
    <t>тис. грн без ПДВ</t>
  </si>
  <si>
    <t>І. Будівництво, модернізація та реконструкція електричних мереж та обладнання</t>
  </si>
  <si>
    <t>Реконструкція ПЛ-150 кВ Ках. 330-Дудчино</t>
  </si>
  <si>
    <t>км</t>
  </si>
  <si>
    <t>Реконструкція ПЛ-10 кВ</t>
  </si>
  <si>
    <t>В.Лепетихський РЕЗ і ЕМ</t>
  </si>
  <si>
    <t>2.1.</t>
  </si>
  <si>
    <t>ПЛ-10кВ Ф-333 від ПС-35/10кВ «Рубанівка»</t>
  </si>
  <si>
    <t>Голопристанський РЕЗ і ЕМ</t>
  </si>
  <si>
    <t>2.2.</t>
  </si>
  <si>
    <t>ПЛ 10 кВ Ф 945 від  ПС 35/10 ''Нова Збур'ївка''</t>
  </si>
  <si>
    <t>Олешківський РЕЗ і ЕМ</t>
  </si>
  <si>
    <t>2.3.</t>
  </si>
  <si>
    <t>ПЛ-10кВ Ф-1914 від ПС-35/10кВ</t>
  </si>
  <si>
    <t>Реконструкція ПЛ-0,4 кВ ізольований провід</t>
  </si>
  <si>
    <t>3.1.</t>
  </si>
  <si>
    <t>ПЛ-0,4кВ Ф №1 від ТП-19</t>
  </si>
  <si>
    <t>3.2.</t>
  </si>
  <si>
    <t>ПЛ-0,4кВ Ф №4 від ТП-154</t>
  </si>
  <si>
    <t>ПЛ-0,4кВ Ф №1 від ТП-98 смт. В. Лепетиха (дит. Майданчик.)</t>
  </si>
  <si>
    <t>3.3.</t>
  </si>
  <si>
    <t>Генічеський РЕЗ і ЕМ</t>
  </si>
  <si>
    <t>3.4.</t>
  </si>
  <si>
    <t>ПЛ-0,4кВ Ф №1 від КТП-046</t>
  </si>
  <si>
    <t>3.5.</t>
  </si>
  <si>
    <t>ПЛ-0,4кВ Ф №4 від КТП-016</t>
  </si>
  <si>
    <t>ПЛ-0,4кВ від КТП-025</t>
  </si>
  <si>
    <t>3.6.</t>
  </si>
  <si>
    <t>Н.Каховський РЕЗ і ЕМ</t>
  </si>
  <si>
    <t>ПЛ-0,4кВ Ф №1,2,3,4 від ТП-55</t>
  </si>
  <si>
    <t>3.7.</t>
  </si>
  <si>
    <t>ХМЕМ</t>
  </si>
  <si>
    <t>3.8.</t>
  </si>
  <si>
    <t>ПЛ-0,4кВ Ф №3 від КТП-788</t>
  </si>
  <si>
    <t>3.9.</t>
  </si>
  <si>
    <t>ПЛ-0,4кВ Ф 2, 3, 5 від ТП-409</t>
  </si>
  <si>
    <t>3.10.</t>
  </si>
  <si>
    <t>ПЛ-0,4кВ Ф №2 від ТП-261</t>
  </si>
  <si>
    <t>3.11.</t>
  </si>
  <si>
    <t>ПЛ-0,4кВ від ТП-55</t>
  </si>
  <si>
    <t>3.12.</t>
  </si>
  <si>
    <t>ПЛ-0,4кВ від ТП-411</t>
  </si>
  <si>
    <t>3.13.</t>
  </si>
  <si>
    <t>ПЛ-0,4кВ, Ф 5 від ТП-62</t>
  </si>
  <si>
    <t>3.14.</t>
  </si>
  <si>
    <t> ПЛ-0,4кВ від КТП-589</t>
  </si>
  <si>
    <t>3.15.</t>
  </si>
  <si>
    <t>ПЛ-0,4кВ Л-1 від КТП-610</t>
  </si>
  <si>
    <t>Скадовський РЕЗ і ЕМ</t>
  </si>
  <si>
    <t>3.16.</t>
  </si>
  <si>
    <t>ПЛ-0,4кВ  Ф1 від КТП 51 та ТП-762</t>
  </si>
  <si>
    <t>Реконструкція КЛ 6(10) кВ</t>
  </si>
  <si>
    <t>4.1</t>
  </si>
  <si>
    <t>КЛ-10кВ від РП «Сенявина» до ТП-535 м.Херсон</t>
  </si>
  <si>
    <t>4.2</t>
  </si>
  <si>
    <t>КЛ-6кВ від ПС «Карантинная» до ТП-769 м.Херсон</t>
  </si>
  <si>
    <t>4.3</t>
  </si>
  <si>
    <t>КЛ-6кВ від ТП-163 до ТП-348 м.Херсон</t>
  </si>
  <si>
    <t>4.4</t>
  </si>
  <si>
    <t>КЛ-6кВ від ПС «Заводская» до оп.№1 ПЛ-6кВ ТП-162</t>
  </si>
  <si>
    <t>4.5</t>
  </si>
  <si>
    <t>КЛ-6кВ від ТП-148 до ТП-598 м.Херсон</t>
  </si>
  <si>
    <t>4.6</t>
  </si>
  <si>
    <t>КЛ-6кВ від ТП-160 до ТП-222 м.Херсон</t>
  </si>
  <si>
    <t>4.7</t>
  </si>
  <si>
    <t>КЛ-6кВ від ТП-206 до оп.№57 ПЛ-6кВ Ф-2306 ТП-217 м.Херсон</t>
  </si>
  <si>
    <t>4.8</t>
  </si>
  <si>
    <t>КЛ-6кВ від ПС “Карантинная” до РП “Шенгелия” м.Херсон</t>
  </si>
  <si>
    <t>4.9</t>
  </si>
  <si>
    <t>КЛ-6кВ від ПС “Карантинная” до РП “Дорофеева” м.Херсон</t>
  </si>
  <si>
    <t>4.10</t>
  </si>
  <si>
    <t>КЛ-10кВ від ПЛ-10кВ Ф-210 оп.№6 до ТП-182 м.Н.Каховка</t>
  </si>
  <si>
    <t>4.11</t>
  </si>
  <si>
    <t>КЛ-6кВ від ТП-11 до ТП-10 м.Н.Каховка</t>
  </si>
  <si>
    <t>Олешківський РЕЗ та ЕМ</t>
  </si>
  <si>
    <t>4.12</t>
  </si>
  <si>
    <t>КЛ-10кВ від ПЛ-10кВ оп.14 Ф-1915 ПС Н.Маячка до КТП-823 с.Счастливе</t>
  </si>
  <si>
    <t>Реконструкція КЛ-0,4 кВ</t>
  </si>
  <si>
    <t>5.1</t>
  </si>
  <si>
    <t>КЛ-0,4кВ від ТП-44 до оп.№1 ПЛ-0,4кВ м.Херсон</t>
  </si>
  <si>
    <t>5.2</t>
  </si>
  <si>
    <t>КЛ-0,4кВ від к.я ж/б по вул. К.Маркса,39 до к.я ж/б по вул.Радянська,19 м.Херсон</t>
  </si>
  <si>
    <t>5.3</t>
  </si>
  <si>
    <t>КЛ-0,4кВ від ТП-765 м.Херсон</t>
  </si>
  <si>
    <t>5.4</t>
  </si>
  <si>
    <t>КЛ-0,4кВ від ТП-835 м.Херсон</t>
  </si>
  <si>
    <t>5.5</t>
  </si>
  <si>
    <t>КЛ-0,4кВ від ТП-284 м.Херсон</t>
  </si>
  <si>
    <t>5.6</t>
  </si>
  <si>
    <t>КЛ-0,4кВ від ТП-686 м.Херсон</t>
  </si>
  <si>
    <t>5.7</t>
  </si>
  <si>
    <t>КЛ-0,4кВ від ТП-338 м. Херсон</t>
  </si>
  <si>
    <t>5.8</t>
  </si>
  <si>
    <t>КЛ-0,4кВ від ТП-20 м.Херсон</t>
  </si>
  <si>
    <t>5.9</t>
  </si>
  <si>
    <t>КЛ-0,4кВ від в/п ж/б пл.Свободи,3 до в/п ж/б пл.Свободи,5 та від в/п ж/б пл.Свободи,5 до в/п ж/б пл.Свободи,7</t>
  </si>
  <si>
    <t>5.10</t>
  </si>
  <si>
    <t>КЛ-0,4кВ від ТП-260 м.Херсон</t>
  </si>
  <si>
    <t>5.11</t>
  </si>
  <si>
    <t>КЛ-0,4кВ від ТП-666 м.Херсон</t>
  </si>
  <si>
    <t>5.12</t>
  </si>
  <si>
    <t>КЛ-0,4кВ від ТП-163 м.Херсон</t>
  </si>
  <si>
    <t>5.13</t>
  </si>
  <si>
    <t>КЛ-0,4кВ від ТП-601м.Херсон</t>
  </si>
  <si>
    <t>5.14</t>
  </si>
  <si>
    <t>КЛ-0,4кВ від к.я. ж/б по просп. Дніпровський, 168  до к.я. ж/б по просп. Дніпровський, 172 м.Н.Каховка</t>
  </si>
  <si>
    <t>5.15</t>
  </si>
  <si>
    <t>КЛ-0,4кВ від ТП-77 м.Н.Каховка</t>
  </si>
  <si>
    <t>5.16</t>
  </si>
  <si>
    <t>КЛ-0,4Кв від КТП-184 м.Н.Каховка</t>
  </si>
  <si>
    <t>5.17</t>
  </si>
  <si>
    <t>КЛ-0,4кВ від ТП-222 м.Таврійськ</t>
  </si>
  <si>
    <t>Будівництво нових ТП</t>
  </si>
  <si>
    <t>шт</t>
  </si>
  <si>
    <t>6.1</t>
  </si>
  <si>
    <t>Встановлення ТП для розвантаження ТП №7ТП1А</t>
  </si>
  <si>
    <t>6.2</t>
  </si>
  <si>
    <t>Встановлення ТП для розвантаження КТП 122</t>
  </si>
  <si>
    <t>Генический РЕЗ і ЕМ</t>
  </si>
  <si>
    <t>6.3</t>
  </si>
  <si>
    <t>Встановлення ТП для розвантаження  ЗТП-765</t>
  </si>
  <si>
    <t>6.4</t>
  </si>
  <si>
    <t>Встановлення ТП для розвантаження КТП-5, КТП-7</t>
  </si>
  <si>
    <t>6.5</t>
  </si>
  <si>
    <t>Встановлення ТП для розвантаження КТП-33</t>
  </si>
  <si>
    <t>6.6</t>
  </si>
  <si>
    <t>Встановлення ТП для розвантаження КТП-65</t>
  </si>
  <si>
    <t>6.7</t>
  </si>
  <si>
    <t>Встановлення ТП для розвантаження КТП-34</t>
  </si>
  <si>
    <t>6.8</t>
  </si>
  <si>
    <t>Встановлення ТП для розвантаження  КТП-62</t>
  </si>
  <si>
    <t>Чаплинський РЕЗ і ЕМ</t>
  </si>
  <si>
    <t>6.9</t>
  </si>
  <si>
    <t>Встановлення КТП 160/10/0,4кВдля розвантаження ПЛ-0,4кВ від КТП 318А с.Олександрівка</t>
  </si>
  <si>
    <t>Реконструкція ТП із заміною трансформаторів</t>
  </si>
  <si>
    <t>7.1</t>
  </si>
  <si>
    <t>КТП-10/0,4кВ №41, м. Скадовськ, 250/10/0,4</t>
  </si>
  <si>
    <t>7.2</t>
  </si>
  <si>
    <t>КТП-10/0,4кВ №47,с. Красне, 160/10/0,4</t>
  </si>
  <si>
    <t>7.3</t>
  </si>
  <si>
    <t>КТП-10/0,4кВ №266, смт. Лазурне,250/10/0,4</t>
  </si>
  <si>
    <t>Н. Каховський РЕЗ і ЕМ</t>
  </si>
  <si>
    <t>7.4</t>
  </si>
  <si>
    <t>РП-1, м. Н. Каховка, 400/6/0,4</t>
  </si>
  <si>
    <t>7.5</t>
  </si>
  <si>
    <t>КТП-21, м. Н. Каховка, 250/6/0,4</t>
  </si>
  <si>
    <t>7.6</t>
  </si>
  <si>
    <t>ЗТП-34, м. Н. Каховка, 630/6/0,4</t>
  </si>
  <si>
    <t>7.7</t>
  </si>
  <si>
    <t>ЗТП-59 м. Н. Каховка, 630/10/0,4</t>
  </si>
  <si>
    <t>Високопільський РЕЗ і ЕМ</t>
  </si>
  <si>
    <t>7.8</t>
  </si>
  <si>
    <t>КТП-4, смт. Високопілля, 160/10/0,4</t>
  </si>
  <si>
    <t>7.9</t>
  </si>
  <si>
    <t>КТП-88, смт. Високопілля, 250/10/0,4</t>
  </si>
  <si>
    <t>7.10</t>
  </si>
  <si>
    <t>ЗТП-103, смт. Високопілля, 160/10/0,4</t>
  </si>
  <si>
    <t>Каховський РЕЗ і ЕМ</t>
  </si>
  <si>
    <t>7.11</t>
  </si>
  <si>
    <t>ЗТП-6, м. Каховка, 400/6/0,4</t>
  </si>
  <si>
    <t>7.12</t>
  </si>
  <si>
    <t>ЗТП-101, м. Каховка, 400/6/0,4, 250/6/0,4</t>
  </si>
  <si>
    <t>7.13</t>
  </si>
  <si>
    <t>ЗТП-34, м. Каховка, 400/6/0,4</t>
  </si>
  <si>
    <t>7.14</t>
  </si>
  <si>
    <t>ЗТП-2, м. Каховка, 400/6/0,4</t>
  </si>
  <si>
    <t>7.15</t>
  </si>
  <si>
    <t>ЗТП-480, м. Каховка, 400/6/0,4</t>
  </si>
  <si>
    <t>7.16</t>
  </si>
  <si>
    <t>ЗТП-522, м.Каховка,250/6/0,4</t>
  </si>
  <si>
    <t>7.17</t>
  </si>
  <si>
    <t>ЗТП-806, м. Олешки, 400/6/0,4</t>
  </si>
  <si>
    <t>7.18</t>
  </si>
  <si>
    <t>РП-837 Т2, м. Олешки, 400/10/0,4</t>
  </si>
  <si>
    <t>7.19</t>
  </si>
  <si>
    <t>ЗТП-381 Т2, Олешки, 400/6/0,4</t>
  </si>
  <si>
    <t>7.20</t>
  </si>
  <si>
    <t>КТП-139, смт. Чаплинка, 100/10/0,4</t>
  </si>
  <si>
    <t>7.21</t>
  </si>
  <si>
    <t>ЗТП 260, м. Херсон, 400/6/0,4</t>
  </si>
  <si>
    <t>7.22</t>
  </si>
  <si>
    <t>ЗТП 68, м.Херсон, 400/6/0,4</t>
  </si>
  <si>
    <t>7.23</t>
  </si>
  <si>
    <t>ЗТП 356, м. Херсон, 250/6/0,4</t>
  </si>
  <si>
    <t>7.24</t>
  </si>
  <si>
    <t>ЗТП 809 (2Т), м. Херсон, 250/10/0,4</t>
  </si>
  <si>
    <t>7.25</t>
  </si>
  <si>
    <t>ЗТП 525 (1Т), м. Херсон, 400/10/0,4</t>
  </si>
  <si>
    <t>7.26</t>
  </si>
  <si>
    <t>ЗТП 524(1Т), м. Херсон, 400/10/0,4</t>
  </si>
  <si>
    <t>7.27</t>
  </si>
  <si>
    <t>ЗТП 486, м. Херсон, 400/6/0,4</t>
  </si>
  <si>
    <t>7.28</t>
  </si>
  <si>
    <t>ЗТП 465 (2Т), м. Херсон, 400/6/0,4</t>
  </si>
  <si>
    <t>7.29</t>
  </si>
  <si>
    <t>ЗТП 235, м. Херсон, 400/6/0,4</t>
  </si>
  <si>
    <t>Г. Пристанський РЕЗ і ЕМ</t>
  </si>
  <si>
    <t>7.30</t>
  </si>
  <si>
    <t>КТП 75, с. Таврійське, 63/10/0,4</t>
  </si>
  <si>
    <t>Встановлення реклоузерів на ПЛ-10 кВ</t>
  </si>
  <si>
    <t>8.1</t>
  </si>
  <si>
    <t>ПЛ 10 кВ Ф 6411 с ПС 35/10 «Генічеська»</t>
  </si>
  <si>
    <t>8.2</t>
  </si>
  <si>
    <t>ПЛ 10 кВ Ф 2002 с ПС 35/10 «Раденск»</t>
  </si>
  <si>
    <t>8.3</t>
  </si>
  <si>
    <t>ПЛ 10 кВ Ф 8305 с ПС 35/10 «Каланчак»</t>
  </si>
  <si>
    <t>8.4</t>
  </si>
  <si>
    <t>ПЛ 10 кВ Ф 8303 с ПС 35/10 «Каланчак»</t>
  </si>
  <si>
    <t>8.5</t>
  </si>
  <si>
    <t>ПЛ 10 кВ Ф611 с ПС 150/35/10 «Новотроїцька»</t>
  </si>
  <si>
    <t>8.6</t>
  </si>
  <si>
    <t>ПЛ 10 кВ Ф 274 с ПС 35/10 «Горностаївка»</t>
  </si>
  <si>
    <t>8.7</t>
  </si>
  <si>
    <t>ПЛ-10кВ Ф-773 ПС-35/10кВ с. Г. Велетень</t>
  </si>
  <si>
    <t>8.8</t>
  </si>
  <si>
    <t>ПЛ-10кВ Ф-1907 від ПС-35/10кВ «Лісна» м. Олешки</t>
  </si>
  <si>
    <t>8.9</t>
  </si>
  <si>
    <t>ПЛ-10кВ Ф-1906 від ПС-35/10кВ «Лісна» м. Олешки</t>
  </si>
  <si>
    <t>8.10</t>
  </si>
  <si>
    <t>ПЛ-10кВ Ф-561 ПС Станіслав</t>
  </si>
  <si>
    <t>Реконструкція ТП із створенням комплексу для автоматичної реєстрації перерв в електропостачанні в ТП-10,6/0,4 кВ</t>
  </si>
  <si>
    <t>9.1</t>
  </si>
  <si>
    <t>ЗТП-241</t>
  </si>
  <si>
    <t>9.2</t>
  </si>
  <si>
    <t>ЗТП-378</t>
  </si>
  <si>
    <t>9.3</t>
  </si>
  <si>
    <t>ЗТП-166</t>
  </si>
  <si>
    <t>9.4</t>
  </si>
  <si>
    <t>ЗТП-23</t>
  </si>
  <si>
    <t>9.5</t>
  </si>
  <si>
    <t>ЗТП-184</t>
  </si>
  <si>
    <t>9.6</t>
  </si>
  <si>
    <t>ЗТП-236</t>
  </si>
  <si>
    <t>9.7</t>
  </si>
  <si>
    <t>ЗТП-812</t>
  </si>
  <si>
    <t>9.8</t>
  </si>
  <si>
    <t>ЗТП-19</t>
  </si>
  <si>
    <t>9.9</t>
  </si>
  <si>
    <t>ЗТП-22</t>
  </si>
  <si>
    <t>9.10</t>
  </si>
  <si>
    <t>ЗТП-29</t>
  </si>
  <si>
    <t>9.11</t>
  </si>
  <si>
    <t>ЗТП-30</t>
  </si>
  <si>
    <t>9.12</t>
  </si>
  <si>
    <t>ЗТП-33</t>
  </si>
  <si>
    <t>9.13</t>
  </si>
  <si>
    <t>ЗТП-34</t>
  </si>
  <si>
    <t>9.14</t>
  </si>
  <si>
    <t>ЗТП-43</t>
  </si>
  <si>
    <t>9.15</t>
  </si>
  <si>
    <t>ЗТП-59</t>
  </si>
  <si>
    <t>9.16</t>
  </si>
  <si>
    <t>ЗТП-64</t>
  </si>
  <si>
    <t>9.17</t>
  </si>
  <si>
    <t>ЗТП-160</t>
  </si>
  <si>
    <t>9.18</t>
  </si>
  <si>
    <t>ЗТП-173</t>
  </si>
  <si>
    <t>9.19</t>
  </si>
  <si>
    <t>ЗТП-189</t>
  </si>
  <si>
    <t>9.20</t>
  </si>
  <si>
    <t>ЗТП-218</t>
  </si>
  <si>
    <t>9.21</t>
  </si>
  <si>
    <t>ЗТП-220</t>
  </si>
  <si>
    <t>9.22</t>
  </si>
  <si>
    <t>ЗТП-223</t>
  </si>
  <si>
    <t>9.23</t>
  </si>
  <si>
    <t>ЗТП-229</t>
  </si>
  <si>
    <t>9.24</t>
  </si>
  <si>
    <t>ЗТП-260</t>
  </si>
  <si>
    <t>9.25</t>
  </si>
  <si>
    <t>ЗТП-272</t>
  </si>
  <si>
    <t>9.26</t>
  </si>
  <si>
    <t>ЗТП-315</t>
  </si>
  <si>
    <t>9.27</t>
  </si>
  <si>
    <t>ЗТП-343</t>
  </si>
  <si>
    <t>9.28</t>
  </si>
  <si>
    <t>ЗТП-356</t>
  </si>
  <si>
    <t>9.29</t>
  </si>
  <si>
    <t>ЗТП-411</t>
  </si>
  <si>
    <t>9.30</t>
  </si>
  <si>
    <t>ЗТП-764</t>
  </si>
  <si>
    <t>9.31</t>
  </si>
  <si>
    <t>ЗТП-75</t>
  </si>
  <si>
    <t>9.32</t>
  </si>
  <si>
    <t>ЗТП-227</t>
  </si>
  <si>
    <t>9.33</t>
  </si>
  <si>
    <t>ЗТП-358</t>
  </si>
  <si>
    <t>9.34</t>
  </si>
  <si>
    <t>ЗТП-655</t>
  </si>
  <si>
    <t>9.35</t>
  </si>
  <si>
    <t>ЗТП-766</t>
  </si>
  <si>
    <t>9.36</t>
  </si>
  <si>
    <t>ЗТП-87 Білозерка</t>
  </si>
  <si>
    <t>9.37</t>
  </si>
  <si>
    <t>ЗТП-40 Білозерка</t>
  </si>
  <si>
    <t>9.38</t>
  </si>
  <si>
    <t>ЗТП-33 Білозерка</t>
  </si>
  <si>
    <t>9.39</t>
  </si>
  <si>
    <t>ЗТП-220 Голая Пристань</t>
  </si>
  <si>
    <t>9.40</t>
  </si>
  <si>
    <t>ЗТП-1028 Голая Пристань</t>
  </si>
  <si>
    <t>9.41</t>
  </si>
  <si>
    <t>ЗТП-1026 Голая Пристань</t>
  </si>
  <si>
    <t>Реконструкція пристроїв РЗА ПС-150/35/10 кВ «Новотроїцька». Заміна панелі ЕПЗ-1636 ПЛ-150 «Н.Тимофіївка-2» на пристрій “Діамант”</t>
  </si>
  <si>
    <t>компл</t>
  </si>
  <si>
    <t>Реконструкція пристроїв РЗА ПС-150/35/10 кВ «Н.Алексеевка». Заміна електромеханічних захистів ПЛ-35 кВ на РС83-АВ2</t>
  </si>
  <si>
    <t>Реконструкція системи живлення постійного струму ПС-150/35/10 кВ «П.Покровська». Монтаж підзарядного пристрою акумуляторної батареї типу ШПКЕ-9801 (або аналог)</t>
  </si>
  <si>
    <t>Реконструкція системи живлення постійного струму ПС-150/10 кВ «Коммунальная». Монтаж підзарядного пристрою акумуляторної батареї типу ШПКЕ-9801 (або аналог)</t>
  </si>
  <si>
    <t>Реконструкція системи живлення постійного струму ПС-35/6 «Комсомольская». Монтаж підзарядного пристрою акумуляторної батареї типу ШПКЕ-9801 (або аналог)</t>
  </si>
  <si>
    <t>Реконструкція ВРП-35 кВ ПС 35 кВ “Северная” з заміною МВ-35 кВ на вакуумні з комплектом трансформаторів струму</t>
  </si>
  <si>
    <t>комплекс</t>
  </si>
  <si>
    <t>Реконструкція обладнання ПС 35 кВ для впровадження телемеханіки (I етап), щодо створення комплексу автоматичної реєстрації перерв в електропостачанні фідерів 10 кВ (11 ПС)</t>
  </si>
  <si>
    <t>16.1</t>
  </si>
  <si>
    <t>ПС 35/10 кВ Н.Збурьевская</t>
  </si>
  <si>
    <t>16.2</t>
  </si>
  <si>
    <t>ПС 35/10кВ Долматовская</t>
  </si>
  <si>
    <t>16.3</t>
  </si>
  <si>
    <t>ПС 35/10кВ "Ж.Порт"</t>
  </si>
  <si>
    <t>16.4</t>
  </si>
  <si>
    <t>ПС 35/10кВ Бехтерская</t>
  </si>
  <si>
    <t>16.5</t>
  </si>
  <si>
    <t>ПС 35/10кВ Геройская</t>
  </si>
  <si>
    <t>16.6</t>
  </si>
  <si>
    <t>ПС 35/10кВ Сов. Азербайджан</t>
  </si>
  <si>
    <t>16.7</t>
  </si>
  <si>
    <t>ПС 35/10кВ В.Дружинка</t>
  </si>
  <si>
    <t>16.8</t>
  </si>
  <si>
    <t>ПС 35/10кВ Коминтерновская</t>
  </si>
  <si>
    <t>16.9</t>
  </si>
  <si>
    <t>ПС 35/10 кВ Гладковская</t>
  </si>
  <si>
    <t>16.10</t>
  </si>
  <si>
    <t>ПС 35/10кВ Памятное</t>
  </si>
  <si>
    <t>16.11</t>
  </si>
  <si>
    <t>ПС 35/10 кВ Большевик</t>
  </si>
  <si>
    <t>Розробка ПКД - Реконструкція РЗА ПС-150/35/6 кВ «ХНПЗ» з заміною ДЗШ-150 та ПРВВ-150 кВ на мікропроцесорні пристрої</t>
  </si>
  <si>
    <t>Розробка ПКД-Реконструкція ВРП-150 кВ ПС 150/35/10 “Н.Олексіївка” в частині встановлення додаткової комірки 150 кВ</t>
  </si>
  <si>
    <t>Розробка ПКД-Реконструкція ВРП-150 кВ ПС 150/35/10 “Партизани Тягова” в частині встановлення додаткової комірки 150 кВ</t>
  </si>
  <si>
    <t>Розробка ПКД-Будівництво ПЛ-150 кВ “Н.Олексіївка-Генічеська 150”</t>
  </si>
  <si>
    <t>Розробка ПКД-Будівництво ПЛ-150 кВ “Партизани Тягова-Генічеська 150”</t>
  </si>
  <si>
    <t>Розробка ПКД-Будівництво ПС 150/20 кВ “Генічеська”</t>
  </si>
  <si>
    <t>ПКД майбутніх років</t>
  </si>
  <si>
    <t>Всього по розділу I</t>
  </si>
  <si>
    <t>II. Заходи зі зниженню нетехнічних витрат електроенергії</t>
  </si>
  <si>
    <t>Переобладнання 1-о фазних ввідних пристроїв приватних будинків проблемних споживачів</t>
  </si>
  <si>
    <t>Переобладнання 3-и фазних ввідних пристроїв приватних будинків проблемних споживачів</t>
  </si>
  <si>
    <t>Електролічильник 3-и фазний,багатофункціональний з портом RS-485, 3х100В, 5А</t>
  </si>
  <si>
    <t>Електролічильник SL7000 </t>
  </si>
  <si>
    <t>Електролічильник АСКОЕ побут багатофункціональний однофазний з PLC модемом, вбудованим реле, датчиками магнітного та радіочастотного впливу 5-50А 220В</t>
  </si>
  <si>
    <t>Електролічильник АСКОЕ побут багатофункціональний трифазний прямого включення з PLC модемом, вбудованим реле, датчиками магнітного та радіочастотного впливу 5-80А 380В</t>
  </si>
  <si>
    <t>Електролічильник АСКОЕ побут багатофункціональний трифазний трансформаторного включення з PLC модемом, датчиками магнітного та радіочастотного впливу 5-10А 380В</t>
  </si>
  <si>
    <t>Маршрутизатор АСКОЕ побут (PLC-GSM(GPRS))</t>
  </si>
  <si>
    <t>Всього по розділу IІ</t>
  </si>
  <si>
    <t>IІІ. Впровадження та розвиток АСДТК</t>
  </si>
  <si>
    <t>Телемеханізація ПС-150 кВ "Н.Троицкая"</t>
  </si>
  <si>
    <t>Реконструкція обладнання ПС 150 кВ для впровадження комплексної телемеханіки ПС-154 кВ "Чулаковская"</t>
  </si>
  <si>
    <t>Багатоканальна автономна система запису</t>
  </si>
  <si>
    <t>Всього по розділу IІІ</t>
  </si>
  <si>
    <t>ІV. Впровадження та розвиток інформаційних технологій.</t>
  </si>
  <si>
    <t>Закупівля нових робочих станцій</t>
  </si>
  <si>
    <t>Багатофункціональний пристрій (принтер/сканер/ксерокс) формату А4</t>
  </si>
  <si>
    <t>Принтер А4(200000 стор/міс.)</t>
  </si>
  <si>
    <t>Маршрутизатор захисту Cisco (5-9портів) або аналог</t>
  </si>
  <si>
    <t>Комутатор Cisco 24 портовий (або аналог)</t>
  </si>
  <si>
    <t>Комутатор Cisco 8 портовий (або аналог)</t>
  </si>
  <si>
    <t>Потоковый сканер A4</t>
  </si>
  <si>
    <t>Джерело безперебійного живлення потужністю 9 - 12 кВА (3ф в 1ф)</t>
  </si>
  <si>
    <t>Джерело безперебійного живлення потужністю 1 - 3 кВА</t>
  </si>
  <si>
    <t>ПК робоча станція ОІК(або аналог)</t>
  </si>
  <si>
    <t>Програмне забезпечення Microsoft EA (або аналог)</t>
  </si>
  <si>
    <t>Програмне забезпечення комплексного захисту ESET  (або аналог)</t>
  </si>
  <si>
    <t>Програмне забезпечення  MicrosoftWinSvrSTDCore 2016 SNGL OLP 2Lic NL CoreLic (або аналог)</t>
  </si>
  <si>
    <t>Програмне забезпечення  MicrosoftWinSvrCAL 2016 SNGL OLP NL DvcCAL + WinRmtDsktpSrvcsCAL 2016 SNGL OLP NL DvcCAL (або аналог)</t>
  </si>
  <si>
    <t>Сервер АСКОЕ юридичних осіб з програмним забезпеченням АСКОЕ</t>
  </si>
  <si>
    <t>Всього по розділу IV:</t>
  </si>
  <si>
    <t>V. Впровадження та розвиток систем зв'язку</t>
  </si>
  <si>
    <t>Голосове обладнання VoIP зв'язку для розбудови корпоративної мережі зв'язку</t>
  </si>
  <si>
    <t>Всього по розділу V:</t>
  </si>
  <si>
    <t>VІ. Модернізація та закупівля колісної техніки</t>
  </si>
  <si>
    <t>АвтогідропідіймачIVECO Daily 60C15 або аналог</t>
  </si>
  <si>
    <t>Renault LoganAuthentiqueAUTA 15H 5R або аналог</t>
  </si>
  <si>
    <t>Renault Logan MCV  Authentique AUTA 15H 5R або аналог</t>
  </si>
  <si>
    <t>Електролабораторія ЕТЛ-35 на базіPeugeot Boxer New 335 L3H2 або аналог</t>
  </si>
  <si>
    <t>Всього по розділу VІ:</t>
  </si>
  <si>
    <t>VII. Інше</t>
  </si>
  <si>
    <t>Вимірювач параметрів каналів тональної частоти ТЧ-ПРО (або аналог)</t>
  </si>
  <si>
    <r>
      <t xml:space="preserve">Бензо-генератор Vitals</t>
    </r>
    <r>
      <rPr>
        <sz val="14"/>
        <color rgb="FF000000"/>
        <rFont val="Times New Roman"/>
        <family val="1"/>
      </rPr>
      <t xml:space="preserve">(або аналог) 5,0 кВт</t>
    </r>
  </si>
  <si>
    <t>Комплект обладнання для перевірки проводових кабелів зв'язку та ВОЛЗ</t>
  </si>
  <si>
    <t>компл.</t>
  </si>
  <si>
    <t>Стрічкова пила FDB Maschinen SG 5018 (SG 180G) (або аналог)</t>
  </si>
  <si>
    <t>Генератор бензиновий Kipor KGE12E 8,5 кВт (або аналог)</t>
  </si>
  <si>
    <t>Мост змінного струму СА-7100 (або аналог)</t>
  </si>
  <si>
    <t>Придбання вимірювального трансформатора напруги ТН-600 АФЗА.671247.001 (або аналог)</t>
  </si>
  <si>
    <t>Установка для випробувань електричної міцності масла OLT-80M (або аналог)</t>
  </si>
  <si>
    <t>Осциллограф портативный  GDS-210  (або аналог)</t>
  </si>
  <si>
    <t>Всього по розділу VІІ:</t>
  </si>
  <si>
    <t>Всього по програмі</t>
  </si>
</sst>
</file>

<file path=xl/styles.xml><?xml version="1.0" encoding="utf-8"?>
<styleSheet xmlns="http://schemas.openxmlformats.org/spreadsheetml/2006/main">
  <numFmts count="12">
    <numFmt formatCode="GENERAL" numFmtId="164"/>
    <numFmt formatCode="GENERAL" numFmtId="165"/>
    <numFmt formatCode="#,##0.00" numFmtId="166"/>
    <numFmt formatCode="0" numFmtId="167"/>
    <numFmt formatCode="#,##0.0" numFmtId="168"/>
    <numFmt formatCode="0.000" numFmtId="169"/>
    <numFmt formatCode="#,##0.000" numFmtId="170"/>
    <numFmt formatCode="0.00" numFmtId="171"/>
    <numFmt formatCode="DD/MM/YY" numFmtId="172"/>
    <numFmt formatCode="0.00%" numFmtId="173"/>
    <numFmt formatCode="0.0%" numFmtId="174"/>
    <numFmt formatCode="#,##0" numFmtId="175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PragmaticaCTT"/>
      <family val="0"/>
    </font>
    <font>
      <sz val="10"/>
      <name val="Arial Cyr"/>
      <family val="2"/>
    </font>
    <font>
      <sz val="10"/>
      <name val="Times New Roman"/>
      <family val="1"/>
    </font>
    <font>
      <b val="true"/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 val="true"/>
      <i val="true"/>
      <sz val="14"/>
      <color rgb="FF000000"/>
      <name val="Times New Roman"/>
      <family val="1"/>
    </font>
    <font>
      <sz val="14"/>
      <color rgb="FF000000"/>
      <name val="Times New Roman"/>
      <family val="1"/>
    </font>
    <font>
      <b val="true"/>
      <sz val="14"/>
      <color rgb="FF000000"/>
      <name val="Times New Roman"/>
      <family val="1"/>
    </font>
    <font>
      <b val="true"/>
      <sz val="14"/>
      <name val="Times New Roman"/>
      <family val="1"/>
    </font>
    <font>
      <b val="tru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 val="true"/>
      <sz val="12"/>
      <name val="Times New Roman"/>
      <family val="1"/>
    </font>
    <font>
      <sz val="11"/>
      <color rgb="FF000000"/>
      <name val="Arial"/>
      <family val="2"/>
    </font>
    <font>
      <b val="true"/>
      <i val="true"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3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</cellStyleXfs>
  <cellXfs count="12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2" fontId="7" numFmtId="164" xfId="2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4" xfId="2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6" xfId="2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9" numFmtId="164" xfId="25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7" xfId="26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26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8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9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6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7" xfId="26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6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8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7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12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9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4" numFmtId="164" xfId="22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15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5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4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6" numFmtId="164" xfId="23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23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14" numFmtId="164" xfId="23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23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5" numFmtId="164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5" numFmtId="164" xfId="24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5" numFmtId="170" xfId="24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6" xfId="26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2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6" xfId="26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70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1" numFmtId="164" xfId="2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71" xfId="27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28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27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9" xfId="29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9" xfId="3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2" fontId="14" numFmtId="164" xfId="22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16" numFmtId="164" xfId="23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4" numFmtId="164" xfId="22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6" numFmtId="164" xfId="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6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71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7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1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71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4" xfId="3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2" fontId="11" numFmtId="172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7" xfId="26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26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8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73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1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18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71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9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5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3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71" xfId="26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71" xfId="33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6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11" numFmtId="164" xfId="31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12" numFmtId="173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7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3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8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3" fontId="9" numFmtId="166" xfId="3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2" numFmtId="164" xfId="3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3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3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10" numFmtId="164" xfId="3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2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2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1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12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3" fontId="13" numFmtId="175" xfId="0">
      <alignment horizontal="center" indent="0" shrinkToFit="false" textRotation="0" vertical="center" wrapText="false"/>
      <protection hidden="false" locked="true"/>
    </xf>
  </cellXfs>
  <cellStyles count="2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TableStyleLight1" xfId="20"/>
    <cellStyle builtinId="54" customBuiltin="true" name="&#13;&#10;JournalTemplate=C:\COMFO\CTALK\JOURSTD.TPL&#13;&#10;LbStateAddress=3 3 0 251 1 89 2 311&#13;&#10;LbStateJou 2" xfId="21"/>
    <cellStyle builtinId="54" customBuiltin="true" name="Обычный_Лист1" xfId="22"/>
    <cellStyle builtinId="54" customBuiltin="true" name="Обычный_ИТОГОВАЯ ИНВЕСТ Готовая с деньгами 2013  12.06.12г" xfId="23"/>
    <cellStyle builtinId="54" customBuiltin="true" name="Обычный_Zakupki" xfId="24"/>
    <cellStyle builtinId="54" customBuiltin="true" name="Excel Built-in Excel Built-in Excel Built-in Excel Built-in Iau?iue_dodatok" xfId="25"/>
    <cellStyle builtinId="54" customBuiltin="true" name="Excel Built-in Excel Built-in Excel Built-in Excel Built-in Обычный_Zakupki" xfId="26"/>
    <cellStyle builtinId="54" customBuiltin="true" name="Excel Built-in Excel Built-in Excel Built-in Excel Built-in Excel Built-in Normal" xfId="27"/>
    <cellStyle builtinId="54" customBuiltin="true" name="Excel Built-in Excel Built-in Excel Built-in Excel Built-in Обычный_ИТОГОВАЯ ИНВЕСТ Готовая с деньгами 2013  12.06.12г" xfId="28"/>
    <cellStyle builtinId="54" customBuiltin="true" name="Excel Built-in Обычный_Лист1" xfId="29"/>
    <cellStyle builtinId="54" customBuiltin="true" name="Excel Built-in Обычный_ИТОГОВАЯ ИНВЕСТ Готовая с деньгами 2013  12.06.12г" xfId="30"/>
    <cellStyle builtinId="54" customBuiltin="true" name="Excel Built-in Excel Built-in Excel Built-in Excel Built-in &#13;&#10;JournalTemplate=C:\COMFO\CTALK\JOURSTD.TPL&#13;&#10;LbStateAddress=3 3 0 251 1 89 2 311&#13;&#10;LbStateJou" xfId="31"/>
    <cellStyle builtinId="54" customBuiltin="true" name="Excel Built-in Excel Built-in Excel Built-in Excel Built-in Обычный_Zakupki 2" xfId="32"/>
    <cellStyle builtinId="54" customBuiltin="true" name="Excel Built-in Excel Built-in Excel Built-in Excel Built-in &#13;&#10;JournalTemplate=C:\COMFO\CTALK\JOURSTD.TPL&#13;&#10;LbStateAddress=3 3 0 251 1 89 2 311&#13;&#10;LbStateJou 2" xfId="3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256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140" zoomScaleNormal="100" zoomScalePageLayoutView="140">
      <selection activeCell="B198" activeCellId="0" pane="topLeft" sqref="B198"/>
    </sheetView>
  </sheetViews>
  <sheetFormatPr defaultRowHeight="12.85"/>
  <cols>
    <col collapsed="false" hidden="false" max="1" min="1" style="1" width="9.02551020408163"/>
    <col collapsed="false" hidden="false" max="2" min="2" style="1" width="69.6581632653061"/>
    <col collapsed="false" hidden="false" max="4" min="3" style="1" width="11.5204081632653"/>
    <col collapsed="false" hidden="false" max="5" min="5" style="2" width="11.5204081632653"/>
    <col collapsed="false" hidden="false" max="6" min="6" style="1" width="12.5459183673469"/>
    <col collapsed="false" hidden="false" max="1025" min="7" style="1" width="11.5204081632653"/>
  </cols>
  <sheetData>
    <row collapsed="false" customFormat="false" customHeight="true" hidden="false" ht="35.8" outlineLevel="0" r="2">
      <c r="A2" s="3" t="s">
        <v>0</v>
      </c>
      <c r="B2" s="3"/>
      <c r="C2" s="3"/>
      <c r="D2" s="3"/>
      <c r="E2" s="3"/>
      <c r="F2" s="3"/>
      <c r="G2" s="3"/>
    </row>
    <row collapsed="false" customFormat="false" customHeight="true" hidden="false" ht="17.25" outlineLevel="0" r="3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/>
      <c r="G3" s="4" t="s">
        <v>6</v>
      </c>
    </row>
    <row collapsed="false" customFormat="false" customHeight="true" hidden="false" ht="12.85" outlineLevel="0" r="4">
      <c r="A4" s="4"/>
      <c r="B4" s="4"/>
      <c r="C4" s="4"/>
      <c r="D4" s="5"/>
      <c r="E4" s="5" t="s">
        <v>7</v>
      </c>
      <c r="F4" s="5" t="s">
        <v>8</v>
      </c>
      <c r="G4" s="4"/>
    </row>
    <row collapsed="false" customFormat="false" customHeight="true" hidden="false" ht="48.5" outlineLevel="0" r="5">
      <c r="A5" s="4"/>
      <c r="B5" s="4"/>
      <c r="C5" s="4"/>
      <c r="D5" s="5"/>
      <c r="E5" s="5"/>
      <c r="F5" s="5"/>
      <c r="G5" s="4"/>
    </row>
    <row collapsed="false" customFormat="false" customHeight="false" hidden="false" ht="17.65" outlineLevel="0" r="6">
      <c r="A6" s="6" t="n">
        <v>1</v>
      </c>
      <c r="B6" s="6" t="n">
        <v>2</v>
      </c>
      <c r="C6" s="6" t="n">
        <v>3</v>
      </c>
      <c r="D6" s="6" t="n">
        <v>4</v>
      </c>
      <c r="E6" s="6" t="n">
        <v>5</v>
      </c>
      <c r="F6" s="6" t="n">
        <v>6</v>
      </c>
      <c r="G6" s="6" t="n">
        <v>23</v>
      </c>
    </row>
    <row collapsed="false" customFormat="false" customHeight="false" hidden="false" ht="17.65" outlineLevel="0" r="7">
      <c r="A7" s="7" t="s">
        <v>9</v>
      </c>
      <c r="B7" s="7"/>
      <c r="C7" s="7"/>
      <c r="D7" s="7"/>
      <c r="E7" s="7"/>
      <c r="F7" s="7"/>
      <c r="G7" s="7"/>
    </row>
    <row collapsed="false" customFormat="false" customHeight="false" hidden="false" ht="17.65" outlineLevel="0" r="8">
      <c r="A8" s="8" t="n">
        <v>1</v>
      </c>
      <c r="B8" s="9" t="s">
        <v>10</v>
      </c>
      <c r="C8" s="10" t="s">
        <v>11</v>
      </c>
      <c r="D8" s="11" t="n">
        <f aca="false">F8/E8</f>
        <v>2583.15098468271</v>
      </c>
      <c r="E8" s="12" t="n">
        <v>5.484</v>
      </c>
      <c r="F8" s="13" t="n">
        <v>14166</v>
      </c>
      <c r="G8" s="14"/>
    </row>
    <row collapsed="false" customFormat="false" customHeight="false" hidden="false" ht="17.9" outlineLevel="0" r="9">
      <c r="A9" s="8" t="n">
        <v>2</v>
      </c>
      <c r="B9" s="15" t="s">
        <v>12</v>
      </c>
      <c r="C9" s="16" t="s">
        <v>11</v>
      </c>
      <c r="D9" s="17" t="n">
        <f aca="false">(F15+F13+F11)/E9</f>
        <v>523.390069821567</v>
      </c>
      <c r="E9" s="18" t="n">
        <v>6.445</v>
      </c>
      <c r="F9" s="19"/>
      <c r="G9" s="14"/>
    </row>
    <row collapsed="false" customFormat="false" customHeight="false" hidden="false" ht="17.9" outlineLevel="0" r="10">
      <c r="A10" s="8"/>
      <c r="B10" s="20" t="s">
        <v>13</v>
      </c>
      <c r="C10" s="21"/>
      <c r="D10" s="22"/>
      <c r="E10" s="23"/>
      <c r="F10" s="24"/>
      <c r="G10" s="14"/>
    </row>
    <row collapsed="false" customFormat="false" customHeight="false" hidden="false" ht="17.65" outlineLevel="0" r="11">
      <c r="A11" s="8" t="s">
        <v>14</v>
      </c>
      <c r="B11" s="25" t="s">
        <v>15</v>
      </c>
      <c r="C11" s="21" t="s">
        <v>11</v>
      </c>
      <c r="D11" s="22"/>
      <c r="E11" s="22" t="n">
        <v>0.3</v>
      </c>
      <c r="F11" s="22" t="n">
        <v>280.89</v>
      </c>
      <c r="G11" s="14"/>
    </row>
    <row collapsed="false" customFormat="false" customHeight="false" hidden="false" ht="17.9" outlineLevel="0" r="12">
      <c r="A12" s="8"/>
      <c r="B12" s="26" t="s">
        <v>16</v>
      </c>
      <c r="C12" s="21"/>
      <c r="D12" s="22"/>
      <c r="E12" s="22"/>
      <c r="F12" s="22"/>
      <c r="G12" s="14"/>
    </row>
    <row collapsed="false" customFormat="false" customHeight="false" hidden="false" ht="17.65" outlineLevel="0" r="13">
      <c r="A13" s="8" t="s">
        <v>17</v>
      </c>
      <c r="B13" s="25" t="s">
        <v>18</v>
      </c>
      <c r="C13" s="21" t="s">
        <v>11</v>
      </c>
      <c r="D13" s="22"/>
      <c r="E13" s="22" t="n">
        <v>6</v>
      </c>
      <c r="F13" s="22" t="n">
        <v>3000</v>
      </c>
      <c r="G13" s="14"/>
    </row>
    <row collapsed="false" customFormat="false" customHeight="false" hidden="false" ht="17.9" outlineLevel="0" r="14">
      <c r="A14" s="8"/>
      <c r="B14" s="26" t="s">
        <v>19</v>
      </c>
      <c r="C14" s="21"/>
      <c r="D14" s="22"/>
      <c r="E14" s="22"/>
      <c r="F14" s="22"/>
      <c r="G14" s="14"/>
    </row>
    <row collapsed="false" customFormat="false" customHeight="false" hidden="false" ht="17.65" outlineLevel="0" r="15">
      <c r="A15" s="8" t="s">
        <v>20</v>
      </c>
      <c r="B15" s="25" t="s">
        <v>21</v>
      </c>
      <c r="C15" s="21" t="s">
        <v>11</v>
      </c>
      <c r="D15" s="22"/>
      <c r="E15" s="22" t="n">
        <v>0.145</v>
      </c>
      <c r="F15" s="22" t="n">
        <v>92.359</v>
      </c>
      <c r="G15" s="14"/>
    </row>
    <row collapsed="false" customFormat="false" customHeight="false" hidden="false" ht="17.9" outlineLevel="0" r="16">
      <c r="A16" s="8" t="n">
        <v>3</v>
      </c>
      <c r="B16" s="15" t="s">
        <v>22</v>
      </c>
      <c r="C16" s="16" t="s">
        <v>11</v>
      </c>
      <c r="D16" s="17" t="n">
        <f aca="false">(SUM(F18:F38)/E16)</f>
        <v>535.850594638929</v>
      </c>
      <c r="E16" s="18" t="n">
        <f aca="false">SUM(E17:E38)</f>
        <v>26.823</v>
      </c>
      <c r="F16" s="27"/>
      <c r="G16" s="28"/>
    </row>
    <row collapsed="false" customFormat="false" customHeight="false" hidden="false" ht="17.65" outlineLevel="0" r="17">
      <c r="A17" s="8"/>
      <c r="B17" s="29" t="s">
        <v>13</v>
      </c>
      <c r="C17" s="21"/>
      <c r="D17" s="22"/>
      <c r="E17" s="22"/>
      <c r="F17" s="22"/>
      <c r="G17" s="28"/>
    </row>
    <row collapsed="false" customFormat="false" customHeight="false" hidden="false" ht="17.65" outlineLevel="0" r="18">
      <c r="A18" s="8" t="s">
        <v>23</v>
      </c>
      <c r="B18" s="30" t="s">
        <v>24</v>
      </c>
      <c r="C18" s="21" t="s">
        <v>11</v>
      </c>
      <c r="D18" s="22"/>
      <c r="E18" s="31" t="n">
        <v>0.189</v>
      </c>
      <c r="F18" s="31" t="n">
        <v>101.093</v>
      </c>
      <c r="G18" s="28"/>
    </row>
    <row collapsed="false" customFormat="false" customHeight="false" hidden="false" ht="17.65" outlineLevel="0" r="19">
      <c r="A19" s="8" t="s">
        <v>25</v>
      </c>
      <c r="B19" s="30" t="s">
        <v>26</v>
      </c>
      <c r="C19" s="21" t="s">
        <v>11</v>
      </c>
      <c r="D19" s="22"/>
      <c r="E19" s="31" t="n">
        <v>0.345</v>
      </c>
      <c r="F19" s="31" t="n">
        <v>221.827</v>
      </c>
      <c r="G19" s="28"/>
    </row>
    <row collapsed="false" customFormat="false" customHeight="false" hidden="false" ht="17.65" outlineLevel="0" r="20">
      <c r="A20" s="8"/>
      <c r="B20" s="30" t="s">
        <v>27</v>
      </c>
      <c r="C20" s="21"/>
      <c r="D20" s="22"/>
      <c r="E20" s="31" t="n">
        <v>0.45</v>
      </c>
      <c r="F20" s="31" t="n">
        <f aca="false">E20*545</f>
        <v>245.25</v>
      </c>
      <c r="G20" s="28"/>
    </row>
    <row collapsed="false" customFormat="false" customHeight="false" hidden="false" ht="17.65" outlineLevel="0" r="21">
      <c r="A21" s="8" t="s">
        <v>28</v>
      </c>
      <c r="B21" s="29" t="s">
        <v>29</v>
      </c>
      <c r="C21" s="21" t="s">
        <v>11</v>
      </c>
      <c r="D21" s="22"/>
      <c r="E21" s="32"/>
      <c r="F21" s="31"/>
      <c r="G21" s="28"/>
    </row>
    <row collapsed="false" customFormat="false" customHeight="false" hidden="false" ht="17.65" outlineLevel="0" r="22">
      <c r="A22" s="8" t="s">
        <v>30</v>
      </c>
      <c r="B22" s="30" t="s">
        <v>31</v>
      </c>
      <c r="C22" s="21" t="s">
        <v>11</v>
      </c>
      <c r="D22" s="22"/>
      <c r="E22" s="31" t="n">
        <v>1.059</v>
      </c>
      <c r="F22" s="31" t="n">
        <v>828.906</v>
      </c>
      <c r="G22" s="28"/>
    </row>
    <row collapsed="false" customFormat="false" customHeight="false" hidden="false" ht="17.65" outlineLevel="0" r="23">
      <c r="A23" s="8" t="s">
        <v>32</v>
      </c>
      <c r="B23" s="30" t="s">
        <v>33</v>
      </c>
      <c r="C23" s="21" t="s">
        <v>11</v>
      </c>
      <c r="D23" s="22"/>
      <c r="E23" s="31" t="n">
        <v>1.05</v>
      </c>
      <c r="F23" s="31" t="n">
        <v>834.095</v>
      </c>
      <c r="G23" s="28"/>
    </row>
    <row collapsed="false" customFormat="false" customHeight="false" hidden="false" ht="17.65" outlineLevel="0" r="24">
      <c r="A24" s="8"/>
      <c r="B24" s="30" t="s">
        <v>34</v>
      </c>
      <c r="C24" s="21"/>
      <c r="D24" s="22"/>
      <c r="E24" s="33" t="n">
        <v>1.355</v>
      </c>
      <c r="F24" s="31" t="n">
        <f aca="false">E24*438</f>
        <v>593.49</v>
      </c>
      <c r="G24" s="28"/>
    </row>
    <row collapsed="false" customFormat="false" customHeight="false" hidden="false" ht="17.65" outlineLevel="0" r="25">
      <c r="A25" s="8" t="s">
        <v>35</v>
      </c>
      <c r="B25" s="34" t="s">
        <v>36</v>
      </c>
      <c r="C25" s="21" t="s">
        <v>11</v>
      </c>
      <c r="D25" s="22"/>
      <c r="E25" s="33"/>
      <c r="F25" s="31"/>
      <c r="G25" s="28"/>
    </row>
    <row collapsed="false" customFormat="false" customHeight="false" hidden="false" ht="17.65" outlineLevel="0" r="26">
      <c r="A26" s="8"/>
      <c r="B26" s="35" t="s">
        <v>37</v>
      </c>
      <c r="C26" s="21"/>
      <c r="D26" s="22"/>
      <c r="E26" s="33" t="n">
        <v>4.01</v>
      </c>
      <c r="F26" s="31" t="n">
        <v>2273.69</v>
      </c>
      <c r="G26" s="28"/>
    </row>
    <row collapsed="false" customFormat="false" customHeight="false" hidden="false" ht="17.65" outlineLevel="0" r="27">
      <c r="A27" s="8" t="s">
        <v>38</v>
      </c>
      <c r="B27" s="36" t="s">
        <v>39</v>
      </c>
      <c r="C27" s="21" t="s">
        <v>11</v>
      </c>
      <c r="D27" s="22"/>
      <c r="E27" s="33"/>
      <c r="F27" s="31"/>
      <c r="G27" s="28"/>
    </row>
    <row collapsed="false" customFormat="false" customHeight="false" hidden="false" ht="17.65" outlineLevel="0" r="28">
      <c r="A28" s="8" t="s">
        <v>40</v>
      </c>
      <c r="B28" s="35" t="s">
        <v>41</v>
      </c>
      <c r="C28" s="21" t="s">
        <v>11</v>
      </c>
      <c r="D28" s="22"/>
      <c r="E28" s="33" t="n">
        <v>1.102</v>
      </c>
      <c r="F28" s="31" t="n">
        <v>609.911</v>
      </c>
      <c r="G28" s="28"/>
    </row>
    <row collapsed="false" customFormat="false" customHeight="false" hidden="false" ht="17.65" outlineLevel="0" r="29">
      <c r="A29" s="8" t="s">
        <v>42</v>
      </c>
      <c r="B29" s="35" t="s">
        <v>43</v>
      </c>
      <c r="C29" s="21" t="s">
        <v>11</v>
      </c>
      <c r="D29" s="22"/>
      <c r="E29" s="33" t="n">
        <v>2.725</v>
      </c>
      <c r="F29" s="31" t="n">
        <f aca="false">E29*545</f>
        <v>1485.125</v>
      </c>
      <c r="G29" s="28"/>
    </row>
    <row collapsed="false" customFormat="false" customHeight="false" hidden="false" ht="17.65" outlineLevel="0" r="30">
      <c r="A30" s="8" t="s">
        <v>44</v>
      </c>
      <c r="B30" s="37" t="s">
        <v>45</v>
      </c>
      <c r="C30" s="21" t="s">
        <v>11</v>
      </c>
      <c r="D30" s="22"/>
      <c r="E30" s="33" t="n">
        <v>2.182</v>
      </c>
      <c r="F30" s="31" t="n">
        <f aca="false">E30*545</f>
        <v>1189.19</v>
      </c>
      <c r="G30" s="28"/>
    </row>
    <row collapsed="false" customFormat="false" customHeight="false" hidden="false" ht="17.65" outlineLevel="0" r="31">
      <c r="A31" s="8" t="s">
        <v>46</v>
      </c>
      <c r="B31" s="37" t="s">
        <v>47</v>
      </c>
      <c r="C31" s="21" t="s">
        <v>11</v>
      </c>
      <c r="D31" s="22"/>
      <c r="E31" s="33" t="n">
        <v>1.951</v>
      </c>
      <c r="F31" s="31" t="n">
        <f aca="false">E31*545</f>
        <v>1063.295</v>
      </c>
      <c r="G31" s="28"/>
    </row>
    <row collapsed="false" customFormat="false" customHeight="false" hidden="false" ht="17.65" outlineLevel="0" r="32">
      <c r="A32" s="8" t="s">
        <v>48</v>
      </c>
      <c r="B32" s="37" t="s">
        <v>49</v>
      </c>
      <c r="C32" s="21" t="s">
        <v>11</v>
      </c>
      <c r="D32" s="22"/>
      <c r="E32" s="33" t="n">
        <v>1.324</v>
      </c>
      <c r="F32" s="31" t="n">
        <f aca="false">E32*545</f>
        <v>721.58</v>
      </c>
      <c r="G32" s="28"/>
    </row>
    <row collapsed="false" customFormat="false" customHeight="false" hidden="false" ht="17.65" outlineLevel="0" r="33">
      <c r="A33" s="8" t="s">
        <v>50</v>
      </c>
      <c r="B33" s="37" t="s">
        <v>51</v>
      </c>
      <c r="C33" s="21" t="s">
        <v>11</v>
      </c>
      <c r="D33" s="22"/>
      <c r="E33" s="33" t="n">
        <v>2.1</v>
      </c>
      <c r="F33" s="31" t="n">
        <f aca="false">E33*545</f>
        <v>1144.5</v>
      </c>
      <c r="G33" s="28"/>
    </row>
    <row collapsed="false" customFormat="false" customHeight="false" hidden="false" ht="17.65" outlineLevel="0" r="34">
      <c r="A34" s="8"/>
      <c r="B34" s="29" t="s">
        <v>19</v>
      </c>
      <c r="C34" s="21"/>
      <c r="D34" s="22"/>
      <c r="E34" s="38"/>
      <c r="F34" s="39"/>
      <c r="G34" s="28"/>
    </row>
    <row collapsed="false" customFormat="false" customHeight="false" hidden="false" ht="17.65" outlineLevel="0" r="35">
      <c r="A35" s="8" t="s">
        <v>52</v>
      </c>
      <c r="B35" s="40" t="s">
        <v>53</v>
      </c>
      <c r="C35" s="21" t="s">
        <v>11</v>
      </c>
      <c r="D35" s="22"/>
      <c r="E35" s="41" t="n">
        <v>4.116</v>
      </c>
      <c r="F35" s="42" t="n">
        <f aca="false">E35*438.5</f>
        <v>1804.866</v>
      </c>
      <c r="G35" s="28"/>
    </row>
    <row collapsed="false" customFormat="false" customHeight="false" hidden="false" ht="17.65" outlineLevel="0" r="36">
      <c r="A36" s="8" t="s">
        <v>54</v>
      </c>
      <c r="B36" s="30" t="s">
        <v>55</v>
      </c>
      <c r="C36" s="21" t="s">
        <v>11</v>
      </c>
      <c r="D36" s="22"/>
      <c r="E36" s="38" t="n">
        <v>0.659</v>
      </c>
      <c r="F36" s="39" t="n">
        <f aca="false">E36*438.5</f>
        <v>288.9715</v>
      </c>
      <c r="G36" s="28"/>
    </row>
    <row collapsed="false" customFormat="false" customHeight="false" hidden="false" ht="17.65" outlineLevel="0" r="37">
      <c r="A37" s="8"/>
      <c r="B37" s="29" t="s">
        <v>56</v>
      </c>
      <c r="C37" s="21"/>
      <c r="D37" s="22"/>
      <c r="E37" s="38"/>
      <c r="F37" s="39"/>
      <c r="G37" s="28"/>
    </row>
    <row collapsed="false" customFormat="false" customHeight="false" hidden="false" ht="17.65" outlineLevel="0" r="38">
      <c r="A38" s="8" t="s">
        <v>57</v>
      </c>
      <c r="B38" s="35" t="s">
        <v>58</v>
      </c>
      <c r="C38" s="21" t="s">
        <v>11</v>
      </c>
      <c r="D38" s="22"/>
      <c r="E38" s="31" t="n">
        <v>2.206</v>
      </c>
      <c r="F38" s="39" t="n">
        <f aca="false">E38*438.5</f>
        <v>967.331</v>
      </c>
      <c r="G38" s="28"/>
    </row>
    <row collapsed="false" customFormat="false" customHeight="false" hidden="false" ht="17.9" outlineLevel="0" r="39">
      <c r="A39" s="8" t="n">
        <v>4</v>
      </c>
      <c r="B39" s="15" t="s">
        <v>59</v>
      </c>
      <c r="C39" s="16" t="s">
        <v>11</v>
      </c>
      <c r="D39" s="43" t="n">
        <v>1057</v>
      </c>
      <c r="E39" s="44" t="n">
        <f aca="false">SUM(E41:E53)</f>
        <v>6.685</v>
      </c>
      <c r="F39" s="19"/>
      <c r="G39" s="14"/>
    </row>
    <row collapsed="false" customFormat="false" customHeight="false" hidden="false" ht="17.65" outlineLevel="0" r="40">
      <c r="A40" s="8"/>
      <c r="B40" s="45" t="s">
        <v>39</v>
      </c>
      <c r="C40" s="10"/>
      <c r="D40" s="46"/>
      <c r="E40" s="47"/>
      <c r="F40" s="19"/>
      <c r="G40" s="14"/>
    </row>
    <row collapsed="false" customFormat="false" customHeight="false" hidden="false" ht="17.65" outlineLevel="0" r="41">
      <c r="A41" s="8" t="s">
        <v>60</v>
      </c>
      <c r="B41" s="48" t="s">
        <v>61</v>
      </c>
      <c r="C41" s="10" t="s">
        <v>11</v>
      </c>
      <c r="D41" s="46" t="n">
        <v>1057</v>
      </c>
      <c r="E41" s="49" t="n">
        <v>0.632</v>
      </c>
      <c r="F41" s="19" t="n">
        <f aca="false">E41*D41</f>
        <v>668.024</v>
      </c>
      <c r="G41" s="14"/>
    </row>
    <row collapsed="false" customFormat="false" customHeight="false" hidden="false" ht="17.65" outlineLevel="0" r="42">
      <c r="A42" s="8" t="s">
        <v>62</v>
      </c>
      <c r="B42" s="50" t="s">
        <v>63</v>
      </c>
      <c r="C42" s="10" t="s">
        <v>11</v>
      </c>
      <c r="D42" s="46" t="n">
        <v>1057</v>
      </c>
      <c r="E42" s="51" t="n">
        <v>0.618</v>
      </c>
      <c r="F42" s="19" t="n">
        <f aca="false">E42*D42</f>
        <v>653.226</v>
      </c>
      <c r="G42" s="14"/>
    </row>
    <row collapsed="false" customFormat="false" customHeight="false" hidden="false" ht="17.65" outlineLevel="0" r="43">
      <c r="A43" s="8" t="s">
        <v>64</v>
      </c>
      <c r="B43" s="52" t="s">
        <v>65</v>
      </c>
      <c r="C43" s="10" t="s">
        <v>11</v>
      </c>
      <c r="D43" s="46" t="n">
        <v>1057</v>
      </c>
      <c r="E43" s="49" t="n">
        <v>0.35</v>
      </c>
      <c r="F43" s="19" t="n">
        <f aca="false">E43*D43</f>
        <v>369.95</v>
      </c>
      <c r="G43" s="14"/>
    </row>
    <row collapsed="false" customFormat="false" customHeight="false" hidden="false" ht="17.65" outlineLevel="0" r="44">
      <c r="A44" s="8" t="s">
        <v>66</v>
      </c>
      <c r="B44" s="52" t="s">
        <v>67</v>
      </c>
      <c r="C44" s="10" t="s">
        <v>11</v>
      </c>
      <c r="D44" s="46" t="n">
        <v>1057</v>
      </c>
      <c r="E44" s="49" t="n">
        <v>1.66</v>
      </c>
      <c r="F44" s="19" t="n">
        <f aca="false">E44*D44</f>
        <v>1754.62</v>
      </c>
      <c r="G44" s="14"/>
    </row>
    <row collapsed="false" customFormat="false" customHeight="false" hidden="false" ht="17.65" outlineLevel="0" r="45">
      <c r="A45" s="8" t="s">
        <v>68</v>
      </c>
      <c r="B45" s="50" t="s">
        <v>69</v>
      </c>
      <c r="C45" s="10" t="s">
        <v>11</v>
      </c>
      <c r="D45" s="46" t="n">
        <v>1057</v>
      </c>
      <c r="E45" s="49" t="n">
        <v>0.27</v>
      </c>
      <c r="F45" s="19" t="n">
        <f aca="false">E45*D45</f>
        <v>285.39</v>
      </c>
      <c r="G45" s="14"/>
    </row>
    <row collapsed="false" customFormat="false" customHeight="false" hidden="false" ht="17.65" outlineLevel="0" r="46">
      <c r="A46" s="8" t="s">
        <v>70</v>
      </c>
      <c r="B46" s="50" t="s">
        <v>71</v>
      </c>
      <c r="C46" s="10" t="s">
        <v>11</v>
      </c>
      <c r="D46" s="46" t="n">
        <v>1057</v>
      </c>
      <c r="E46" s="49" t="n">
        <v>0.345</v>
      </c>
      <c r="F46" s="19" t="n">
        <f aca="false">E46*D46</f>
        <v>364.665</v>
      </c>
      <c r="G46" s="14"/>
    </row>
    <row collapsed="false" customFormat="false" customHeight="false" hidden="false" ht="32.8" outlineLevel="0" r="47">
      <c r="A47" s="8" t="s">
        <v>72</v>
      </c>
      <c r="B47" s="50" t="s">
        <v>73</v>
      </c>
      <c r="C47" s="10" t="s">
        <v>11</v>
      </c>
      <c r="D47" s="46" t="n">
        <v>1057</v>
      </c>
      <c r="E47" s="49" t="n">
        <v>0.122</v>
      </c>
      <c r="F47" s="19" t="n">
        <f aca="false">E47*D47</f>
        <v>128.954</v>
      </c>
      <c r="G47" s="14"/>
    </row>
    <row collapsed="false" customFormat="false" customHeight="false" hidden="false" ht="17.65" outlineLevel="0" r="48">
      <c r="A48" s="8" t="s">
        <v>74</v>
      </c>
      <c r="B48" s="53" t="s">
        <v>75</v>
      </c>
      <c r="C48" s="10" t="s">
        <v>11</v>
      </c>
      <c r="D48" s="46" t="n">
        <v>1057</v>
      </c>
      <c r="E48" s="28" t="n">
        <v>1.17</v>
      </c>
      <c r="F48" s="19" t="n">
        <f aca="false">E48*D48</f>
        <v>1236.69</v>
      </c>
      <c r="G48" s="14"/>
    </row>
    <row collapsed="false" customFormat="false" customHeight="false" hidden="false" ht="32.8" outlineLevel="0" r="49">
      <c r="A49" s="8" t="s">
        <v>76</v>
      </c>
      <c r="B49" s="53" t="s">
        <v>77</v>
      </c>
      <c r="C49" s="10" t="s">
        <v>11</v>
      </c>
      <c r="D49" s="46" t="n">
        <v>1057</v>
      </c>
      <c r="E49" s="28" t="n">
        <v>0.628</v>
      </c>
      <c r="F49" s="19" t="n">
        <f aca="false">E49*D49</f>
        <v>663.796</v>
      </c>
      <c r="G49" s="14"/>
    </row>
    <row collapsed="false" customFormat="false" customHeight="false" hidden="false" ht="17.65" outlineLevel="0" r="50">
      <c r="A50" s="8" t="s">
        <v>78</v>
      </c>
      <c r="B50" s="50" t="s">
        <v>79</v>
      </c>
      <c r="C50" s="10" t="s">
        <v>11</v>
      </c>
      <c r="D50" s="46" t="n">
        <v>1057</v>
      </c>
      <c r="E50" s="49" t="n">
        <v>0.25</v>
      </c>
      <c r="F50" s="19" t="n">
        <f aca="false">E50*D50</f>
        <v>264.25</v>
      </c>
      <c r="G50" s="14"/>
    </row>
    <row collapsed="false" customFormat="false" customHeight="false" hidden="false" ht="17.65" outlineLevel="0" r="51">
      <c r="A51" s="8" t="s">
        <v>80</v>
      </c>
      <c r="B51" s="53" t="s">
        <v>81</v>
      </c>
      <c r="C51" s="10" t="s">
        <v>11</v>
      </c>
      <c r="D51" s="46" t="n">
        <v>1057</v>
      </c>
      <c r="E51" s="49" t="n">
        <v>0.46</v>
      </c>
      <c r="F51" s="19" t="n">
        <f aca="false">E51*D51</f>
        <v>486.22</v>
      </c>
      <c r="G51" s="14"/>
    </row>
    <row collapsed="false" customFormat="false" customHeight="false" hidden="false" ht="17.9" outlineLevel="0" r="52">
      <c r="A52" s="8"/>
      <c r="B52" s="54" t="s">
        <v>82</v>
      </c>
      <c r="C52" s="10"/>
      <c r="D52" s="46"/>
      <c r="E52" s="55"/>
      <c r="F52" s="19"/>
      <c r="G52" s="14"/>
    </row>
    <row collapsed="false" customFormat="false" customHeight="false" hidden="false" ht="32.8" outlineLevel="0" r="53">
      <c r="A53" s="8" t="s">
        <v>83</v>
      </c>
      <c r="B53" s="53" t="s">
        <v>84</v>
      </c>
      <c r="C53" s="10" t="s">
        <v>11</v>
      </c>
      <c r="D53" s="46" t="n">
        <v>1057</v>
      </c>
      <c r="E53" s="55" t="n">
        <v>0.18</v>
      </c>
      <c r="F53" s="19" t="n">
        <f aca="false">E53*D53</f>
        <v>190.26</v>
      </c>
      <c r="G53" s="14"/>
    </row>
    <row collapsed="false" customFormat="false" customHeight="false" hidden="false" ht="17.9" outlineLevel="0" r="54">
      <c r="A54" s="8" t="n">
        <v>5</v>
      </c>
      <c r="B54" s="15" t="s">
        <v>85</v>
      </c>
      <c r="C54" s="16" t="s">
        <v>11</v>
      </c>
      <c r="D54" s="43" t="n">
        <v>1536</v>
      </c>
      <c r="E54" s="18" t="n">
        <f aca="false">SUM(E56:E72)</f>
        <v>3.2145</v>
      </c>
      <c r="F54" s="19"/>
      <c r="G54" s="14"/>
    </row>
    <row collapsed="false" customFormat="false" customHeight="false" hidden="false" ht="17.65" outlineLevel="0" r="55">
      <c r="A55" s="8"/>
      <c r="B55" s="45" t="s">
        <v>39</v>
      </c>
      <c r="C55" s="10"/>
      <c r="D55" s="46"/>
      <c r="E55" s="47"/>
      <c r="F55" s="19"/>
      <c r="G55" s="14"/>
    </row>
    <row collapsed="false" customFormat="false" customHeight="false" hidden="false" ht="17.65" outlineLevel="0" r="56">
      <c r="A56" s="8" t="s">
        <v>86</v>
      </c>
      <c r="B56" s="48" t="s">
        <v>87</v>
      </c>
      <c r="C56" s="10" t="s">
        <v>11</v>
      </c>
      <c r="D56" s="46" t="n">
        <v>1536</v>
      </c>
      <c r="E56" s="56" t="n">
        <v>0.095</v>
      </c>
      <c r="F56" s="19" t="n">
        <f aca="false">E56*D56</f>
        <v>145.92</v>
      </c>
      <c r="G56" s="14"/>
    </row>
    <row collapsed="false" customFormat="false" customHeight="false" hidden="false" ht="32.8" outlineLevel="0" r="57">
      <c r="A57" s="8" t="s">
        <v>88</v>
      </c>
      <c r="B57" s="57" t="s">
        <v>89</v>
      </c>
      <c r="C57" s="10" t="s">
        <v>11</v>
      </c>
      <c r="D57" s="46" t="n">
        <v>1536</v>
      </c>
      <c r="E57" s="56" t="n">
        <v>0.19</v>
      </c>
      <c r="F57" s="19" t="n">
        <f aca="false">E57*D57</f>
        <v>291.84</v>
      </c>
      <c r="G57" s="14"/>
    </row>
    <row collapsed="false" customFormat="false" customHeight="false" hidden="false" ht="17.65" outlineLevel="0" r="58">
      <c r="A58" s="8" t="s">
        <v>90</v>
      </c>
      <c r="B58" s="48" t="s">
        <v>91</v>
      </c>
      <c r="C58" s="10" t="s">
        <v>11</v>
      </c>
      <c r="D58" s="46" t="n">
        <v>1536</v>
      </c>
      <c r="E58" s="56" t="n">
        <v>0.0785</v>
      </c>
      <c r="F58" s="19" t="n">
        <f aca="false">E58*D58</f>
        <v>120.576</v>
      </c>
      <c r="G58" s="14"/>
    </row>
    <row collapsed="false" customFormat="false" customHeight="false" hidden="false" ht="17.65" outlineLevel="0" r="59">
      <c r="A59" s="8" t="s">
        <v>92</v>
      </c>
      <c r="B59" s="48" t="s">
        <v>93</v>
      </c>
      <c r="C59" s="10" t="s">
        <v>11</v>
      </c>
      <c r="D59" s="46" t="n">
        <v>1536</v>
      </c>
      <c r="E59" s="58" t="n">
        <v>0.144</v>
      </c>
      <c r="F59" s="19" t="n">
        <f aca="false">E59*D59</f>
        <v>221.184</v>
      </c>
      <c r="G59" s="14"/>
    </row>
    <row collapsed="false" customFormat="false" customHeight="false" hidden="false" ht="17.65" outlineLevel="0" r="60">
      <c r="A60" s="8" t="s">
        <v>94</v>
      </c>
      <c r="B60" s="48" t="s">
        <v>95</v>
      </c>
      <c r="C60" s="10" t="s">
        <v>11</v>
      </c>
      <c r="D60" s="46" t="n">
        <v>1536</v>
      </c>
      <c r="E60" s="58" t="n">
        <v>0.165</v>
      </c>
      <c r="F60" s="19" t="n">
        <f aca="false">E60*D60</f>
        <v>253.44</v>
      </c>
      <c r="G60" s="14"/>
    </row>
    <row collapsed="false" customFormat="false" customHeight="false" hidden="false" ht="17.65" outlineLevel="0" r="61">
      <c r="A61" s="8" t="s">
        <v>96</v>
      </c>
      <c r="B61" s="48" t="s">
        <v>97</v>
      </c>
      <c r="C61" s="10" t="s">
        <v>11</v>
      </c>
      <c r="D61" s="46" t="n">
        <v>1536</v>
      </c>
      <c r="E61" s="58" t="n">
        <v>0.205</v>
      </c>
      <c r="F61" s="19" t="n">
        <f aca="false">E61*D61</f>
        <v>314.88</v>
      </c>
      <c r="G61" s="14"/>
    </row>
    <row collapsed="false" customFormat="false" customHeight="false" hidden="false" ht="17.65" outlineLevel="0" r="62">
      <c r="A62" s="8" t="s">
        <v>98</v>
      </c>
      <c r="B62" s="53" t="s">
        <v>99</v>
      </c>
      <c r="C62" s="10" t="s">
        <v>11</v>
      </c>
      <c r="D62" s="46" t="n">
        <v>1536</v>
      </c>
      <c r="E62" s="28" t="n">
        <v>0.18</v>
      </c>
      <c r="F62" s="19" t="n">
        <f aca="false">E62*D62</f>
        <v>276.48</v>
      </c>
      <c r="G62" s="14"/>
    </row>
    <row collapsed="false" customFormat="false" customHeight="false" hidden="false" ht="17.65" outlineLevel="0" r="63">
      <c r="A63" s="8" t="s">
        <v>100</v>
      </c>
      <c r="B63" s="53" t="s">
        <v>101</v>
      </c>
      <c r="C63" s="10" t="s">
        <v>11</v>
      </c>
      <c r="D63" s="46" t="n">
        <v>1536</v>
      </c>
      <c r="E63" s="58" t="n">
        <v>0.535</v>
      </c>
      <c r="F63" s="19" t="n">
        <f aca="false">E63*D63</f>
        <v>821.76</v>
      </c>
      <c r="G63" s="14"/>
    </row>
    <row collapsed="false" customFormat="false" customHeight="false" hidden="false" ht="32.8" outlineLevel="0" r="64">
      <c r="A64" s="8" t="s">
        <v>102</v>
      </c>
      <c r="B64" s="53" t="s">
        <v>103</v>
      </c>
      <c r="C64" s="10" t="s">
        <v>11</v>
      </c>
      <c r="D64" s="46" t="n">
        <v>1536</v>
      </c>
      <c r="E64" s="58" t="n">
        <v>0.1235</v>
      </c>
      <c r="F64" s="19" t="n">
        <f aca="false">E64*D64</f>
        <v>189.696</v>
      </c>
      <c r="G64" s="14"/>
    </row>
    <row collapsed="false" customFormat="false" customHeight="false" hidden="false" ht="17.65" outlineLevel="0" r="65">
      <c r="A65" s="8" t="s">
        <v>104</v>
      </c>
      <c r="B65" s="53" t="s">
        <v>105</v>
      </c>
      <c r="C65" s="10" t="s">
        <v>11</v>
      </c>
      <c r="D65" s="46" t="n">
        <v>1536</v>
      </c>
      <c r="E65" s="56" t="n">
        <v>0.1435</v>
      </c>
      <c r="F65" s="19" t="n">
        <f aca="false">E65*D65</f>
        <v>220.416</v>
      </c>
      <c r="G65" s="14"/>
    </row>
    <row collapsed="false" customFormat="false" customHeight="false" hidden="false" ht="17.65" outlineLevel="0" r="66">
      <c r="A66" s="8" t="s">
        <v>106</v>
      </c>
      <c r="B66" s="53" t="s">
        <v>107</v>
      </c>
      <c r="C66" s="10" t="s">
        <v>11</v>
      </c>
      <c r="D66" s="46" t="n">
        <v>1536</v>
      </c>
      <c r="E66" s="56" t="n">
        <v>0.332</v>
      </c>
      <c r="F66" s="19" t="n">
        <f aca="false">E66*D66</f>
        <v>509.952</v>
      </c>
      <c r="G66" s="14"/>
    </row>
    <row collapsed="false" customFormat="false" customHeight="false" hidden="false" ht="17.65" outlineLevel="0" r="67">
      <c r="A67" s="8" t="s">
        <v>108</v>
      </c>
      <c r="B67" s="53" t="s">
        <v>109</v>
      </c>
      <c r="C67" s="10" t="s">
        <v>11</v>
      </c>
      <c r="D67" s="46" t="n">
        <v>1536</v>
      </c>
      <c r="E67" s="59" t="n">
        <v>0.274</v>
      </c>
      <c r="F67" s="19" t="n">
        <f aca="false">E67*D67</f>
        <v>420.864</v>
      </c>
      <c r="G67" s="14"/>
    </row>
    <row collapsed="false" customFormat="false" customHeight="false" hidden="false" ht="17.65" outlineLevel="0" r="68">
      <c r="A68" s="8" t="s">
        <v>110</v>
      </c>
      <c r="B68" s="53" t="s">
        <v>111</v>
      </c>
      <c r="C68" s="10" t="s">
        <v>11</v>
      </c>
      <c r="D68" s="46" t="n">
        <v>1536</v>
      </c>
      <c r="E68" s="28" t="n">
        <v>0.076</v>
      </c>
      <c r="F68" s="19" t="n">
        <f aca="false">E68*D68</f>
        <v>116.736</v>
      </c>
      <c r="G68" s="14"/>
    </row>
    <row collapsed="false" customFormat="false" customHeight="false" hidden="false" ht="32.8" outlineLevel="0" r="69">
      <c r="A69" s="8" t="s">
        <v>112</v>
      </c>
      <c r="B69" s="53" t="s">
        <v>113</v>
      </c>
      <c r="C69" s="10" t="s">
        <v>11</v>
      </c>
      <c r="D69" s="46" t="n">
        <v>1536</v>
      </c>
      <c r="E69" s="28" t="n">
        <v>0.14</v>
      </c>
      <c r="F69" s="19" t="n">
        <f aca="false">E69*D69</f>
        <v>215.04</v>
      </c>
      <c r="G69" s="14"/>
    </row>
    <row collapsed="false" customFormat="false" customHeight="false" hidden="false" ht="17.65" outlineLevel="0" r="70">
      <c r="A70" s="8" t="s">
        <v>114</v>
      </c>
      <c r="B70" s="53" t="s">
        <v>115</v>
      </c>
      <c r="C70" s="10" t="s">
        <v>11</v>
      </c>
      <c r="D70" s="46" t="n">
        <v>1536</v>
      </c>
      <c r="E70" s="28" t="n">
        <v>0.1</v>
      </c>
      <c r="F70" s="19" t="n">
        <f aca="false">E70*D70</f>
        <v>153.6</v>
      </c>
      <c r="G70" s="14"/>
    </row>
    <row collapsed="false" customFormat="false" customHeight="false" hidden="false" ht="17.65" outlineLevel="0" r="71">
      <c r="A71" s="8" t="s">
        <v>116</v>
      </c>
      <c r="B71" s="53" t="s">
        <v>117</v>
      </c>
      <c r="C71" s="10" t="s">
        <v>11</v>
      </c>
      <c r="D71" s="46" t="n">
        <v>1536</v>
      </c>
      <c r="E71" s="28" t="n">
        <v>0.31</v>
      </c>
      <c r="F71" s="19" t="n">
        <f aca="false">E71*D71</f>
        <v>476.16</v>
      </c>
      <c r="G71" s="14"/>
    </row>
    <row collapsed="false" customFormat="false" customHeight="false" hidden="false" ht="17.65" outlineLevel="0" r="72">
      <c r="A72" s="8" t="s">
        <v>118</v>
      </c>
      <c r="B72" s="53" t="s">
        <v>119</v>
      </c>
      <c r="C72" s="10" t="s">
        <v>11</v>
      </c>
      <c r="D72" s="46" t="n">
        <v>1536</v>
      </c>
      <c r="E72" s="28" t="n">
        <v>0.123</v>
      </c>
      <c r="F72" s="19" t="n">
        <f aca="false">E72*D72</f>
        <v>188.928</v>
      </c>
      <c r="G72" s="14"/>
    </row>
    <row collapsed="false" customFormat="false" customHeight="false" hidden="false" ht="17.9" outlineLevel="0" r="73">
      <c r="A73" s="8" t="n">
        <v>6</v>
      </c>
      <c r="B73" s="15" t="s">
        <v>120</v>
      </c>
      <c r="C73" s="10" t="s">
        <v>121</v>
      </c>
      <c r="D73" s="11" t="n">
        <f aca="false">(SUM(F75:F85)/7)</f>
        <v>299.973857142857</v>
      </c>
      <c r="E73" s="13" t="n">
        <f aca="false">E75+E76+E78+E79+E80+E81+E82+E83+E85</f>
        <v>9</v>
      </c>
      <c r="F73" s="60"/>
      <c r="G73" s="61"/>
    </row>
    <row collapsed="false" customFormat="false" customHeight="false" hidden="false" ht="17.65" outlineLevel="0" r="74">
      <c r="A74" s="8"/>
      <c r="B74" s="62" t="s">
        <v>19</v>
      </c>
      <c r="C74" s="10"/>
      <c r="D74" s="46"/>
      <c r="E74" s="28"/>
      <c r="F74" s="19"/>
      <c r="G74" s="61"/>
    </row>
    <row collapsed="false" customFormat="false" customHeight="false" hidden="false" ht="17.65" outlineLevel="0" r="75">
      <c r="A75" s="8" t="s">
        <v>122</v>
      </c>
      <c r="B75" s="63" t="s">
        <v>123</v>
      </c>
      <c r="C75" s="10" t="s">
        <v>121</v>
      </c>
      <c r="D75" s="11" t="n">
        <v>350</v>
      </c>
      <c r="E75" s="28" t="n">
        <v>1</v>
      </c>
      <c r="F75" s="19" t="n">
        <f aca="false">E75*D75</f>
        <v>350</v>
      </c>
      <c r="G75" s="61"/>
    </row>
    <row collapsed="false" customFormat="false" customHeight="false" hidden="false" ht="17.65" outlineLevel="0" r="76">
      <c r="A76" s="8" t="s">
        <v>124</v>
      </c>
      <c r="B76" s="35" t="s">
        <v>125</v>
      </c>
      <c r="C76" s="10" t="s">
        <v>121</v>
      </c>
      <c r="D76" s="11" t="n">
        <v>221.729</v>
      </c>
      <c r="E76" s="28" t="n">
        <v>1</v>
      </c>
      <c r="F76" s="19" t="n">
        <f aca="false">E76*D76</f>
        <v>221.729</v>
      </c>
      <c r="G76" s="61"/>
    </row>
    <row collapsed="false" customFormat="false" customHeight="false" hidden="false" ht="17.65" outlineLevel="0" r="77">
      <c r="A77" s="8"/>
      <c r="B77" s="64" t="s">
        <v>126</v>
      </c>
      <c r="C77" s="10"/>
      <c r="D77" s="65"/>
      <c r="E77" s="28"/>
      <c r="F77" s="19"/>
      <c r="G77" s="61"/>
    </row>
    <row collapsed="false" customFormat="false" customHeight="false" hidden="false" ht="17.65" outlineLevel="0" r="78">
      <c r="A78" s="8" t="s">
        <v>127</v>
      </c>
      <c r="B78" s="30" t="s">
        <v>128</v>
      </c>
      <c r="C78" s="10" t="s">
        <v>121</v>
      </c>
      <c r="D78" s="11" t="n">
        <v>242.111</v>
      </c>
      <c r="E78" s="28" t="n">
        <v>1</v>
      </c>
      <c r="F78" s="19" t="n">
        <f aca="false">E78*D78</f>
        <v>242.111</v>
      </c>
      <c r="G78" s="61"/>
    </row>
    <row collapsed="false" customFormat="false" customHeight="false" hidden="false" ht="17.65" outlineLevel="0" r="79">
      <c r="A79" s="8" t="s">
        <v>129</v>
      </c>
      <c r="B79" s="30" t="s">
        <v>130</v>
      </c>
      <c r="C79" s="10" t="s">
        <v>121</v>
      </c>
      <c r="D79" s="11" t="n">
        <v>344.35</v>
      </c>
      <c r="E79" s="28" t="n">
        <v>1</v>
      </c>
      <c r="F79" s="19" t="n">
        <f aca="false">E79*D79</f>
        <v>344.35</v>
      </c>
      <c r="G79" s="61"/>
    </row>
    <row collapsed="false" customFormat="false" customHeight="false" hidden="false" ht="17.65" outlineLevel="0" r="80">
      <c r="A80" s="8" t="s">
        <v>131</v>
      </c>
      <c r="B80" s="30" t="s">
        <v>132</v>
      </c>
      <c r="C80" s="10" t="s">
        <v>121</v>
      </c>
      <c r="D80" s="11" t="n">
        <v>223.794</v>
      </c>
      <c r="E80" s="28" t="n">
        <v>1</v>
      </c>
      <c r="F80" s="19" t="n">
        <f aca="false">E80*D80</f>
        <v>223.794</v>
      </c>
      <c r="G80" s="61"/>
    </row>
    <row collapsed="false" customFormat="false" customHeight="false" hidden="false" ht="17.65" outlineLevel="0" r="81">
      <c r="A81" s="8" t="s">
        <v>133</v>
      </c>
      <c r="B81" s="30" t="s">
        <v>134</v>
      </c>
      <c r="C81" s="10" t="s">
        <v>121</v>
      </c>
      <c r="D81" s="11" t="n">
        <v>215.56</v>
      </c>
      <c r="E81" s="28" t="n">
        <v>1</v>
      </c>
      <c r="F81" s="19" t="n">
        <f aca="false">E81*D81</f>
        <v>215.56</v>
      </c>
      <c r="G81" s="61"/>
    </row>
    <row collapsed="false" customFormat="false" customHeight="false" hidden="false" ht="17.65" outlineLevel="0" r="82">
      <c r="A82" s="8" t="s">
        <v>135</v>
      </c>
      <c r="B82" s="30" t="s">
        <v>136</v>
      </c>
      <c r="C82" s="10" t="s">
        <v>121</v>
      </c>
      <c r="D82" s="11" t="n">
        <v>301.878</v>
      </c>
      <c r="E82" s="28" t="n">
        <v>1</v>
      </c>
      <c r="F82" s="19" t="n">
        <f aca="false">E82*D82</f>
        <v>301.878</v>
      </c>
      <c r="G82" s="61"/>
    </row>
    <row collapsed="false" customFormat="false" customHeight="false" hidden="false" ht="17.65" outlineLevel="0" r="83">
      <c r="A83" s="8" t="s">
        <v>137</v>
      </c>
      <c r="B83" s="30" t="s">
        <v>138</v>
      </c>
      <c r="C83" s="10" t="s">
        <v>121</v>
      </c>
      <c r="D83" s="11" t="n">
        <v>200.395</v>
      </c>
      <c r="E83" s="28" t="n">
        <v>1</v>
      </c>
      <c r="F83" s="19" t="n">
        <f aca="false">E83*D83</f>
        <v>200.395</v>
      </c>
      <c r="G83" s="61"/>
    </row>
    <row collapsed="false" customFormat="false" customHeight="false" hidden="false" ht="17.65" outlineLevel="0" r="84">
      <c r="A84" s="8"/>
      <c r="B84" s="66" t="s">
        <v>139</v>
      </c>
      <c r="C84" s="10"/>
      <c r="D84" s="67"/>
      <c r="E84" s="28"/>
      <c r="F84" s="19"/>
      <c r="G84" s="61"/>
    </row>
    <row collapsed="false" customFormat="false" customHeight="false" hidden="false" ht="31.4" outlineLevel="0" r="85">
      <c r="A85" s="8" t="s">
        <v>140</v>
      </c>
      <c r="B85" s="68" t="s">
        <v>141</v>
      </c>
      <c r="C85" s="10" t="s">
        <v>121</v>
      </c>
      <c r="D85" s="69" t="n">
        <v>150</v>
      </c>
      <c r="E85" s="28" t="n">
        <v>1</v>
      </c>
      <c r="F85" s="19"/>
      <c r="G85" s="61"/>
    </row>
    <row collapsed="false" customFormat="false" customHeight="false" hidden="false" ht="17.9" outlineLevel="0" r="86">
      <c r="A86" s="70" t="n">
        <v>7</v>
      </c>
      <c r="B86" s="15" t="s">
        <v>142</v>
      </c>
      <c r="C86" s="16" t="s">
        <v>121</v>
      </c>
      <c r="D86" s="17" t="n">
        <f aca="false">(SUM(F88:F124)/E86)</f>
        <v>97.8331</v>
      </c>
      <c r="E86" s="71" t="n">
        <f aca="false">SUM(E88:E124)</f>
        <v>30</v>
      </c>
      <c r="F86" s="72"/>
      <c r="G86" s="61"/>
    </row>
    <row collapsed="false" customFormat="false" customHeight="false" hidden="false" ht="17.9" outlineLevel="0" r="87">
      <c r="A87" s="8"/>
      <c r="B87" s="54" t="s">
        <v>56</v>
      </c>
      <c r="C87" s="10"/>
      <c r="D87" s="46"/>
      <c r="E87" s="28"/>
      <c r="F87" s="19"/>
      <c r="G87" s="61"/>
    </row>
    <row collapsed="false" customFormat="false" customHeight="false" hidden="false" ht="17.65" outlineLevel="0" r="88">
      <c r="A88" s="8" t="s">
        <v>143</v>
      </c>
      <c r="B88" s="53" t="s">
        <v>144</v>
      </c>
      <c r="C88" s="10"/>
      <c r="D88" s="46"/>
      <c r="E88" s="28" t="n">
        <v>1</v>
      </c>
      <c r="F88" s="19" t="n">
        <v>83.393</v>
      </c>
      <c r="G88" s="61"/>
    </row>
    <row collapsed="false" customFormat="false" customHeight="false" hidden="false" ht="17.65" outlineLevel="0" r="89">
      <c r="A89" s="8" t="s">
        <v>145</v>
      </c>
      <c r="B89" s="53" t="s">
        <v>146</v>
      </c>
      <c r="C89" s="10"/>
      <c r="D89" s="46"/>
      <c r="E89" s="28" t="n">
        <v>1</v>
      </c>
      <c r="F89" s="19" t="n">
        <v>62.442</v>
      </c>
      <c r="G89" s="61"/>
    </row>
    <row collapsed="false" customFormat="false" customHeight="false" hidden="false" ht="17.65" outlineLevel="0" r="90">
      <c r="A90" s="8" t="s">
        <v>147</v>
      </c>
      <c r="B90" s="53" t="s">
        <v>148</v>
      </c>
      <c r="C90" s="10"/>
      <c r="D90" s="46"/>
      <c r="E90" s="28" t="n">
        <v>1</v>
      </c>
      <c r="F90" s="19" t="n">
        <v>83.393</v>
      </c>
      <c r="G90" s="61"/>
    </row>
    <row collapsed="false" customFormat="false" customHeight="false" hidden="false" ht="17.9" outlineLevel="0" r="91">
      <c r="A91" s="8"/>
      <c r="B91" s="54" t="s">
        <v>149</v>
      </c>
      <c r="C91" s="10"/>
      <c r="D91" s="46"/>
      <c r="E91" s="28"/>
      <c r="F91" s="19"/>
      <c r="G91" s="61"/>
    </row>
    <row collapsed="false" customFormat="false" customHeight="false" hidden="false" ht="17.65" outlineLevel="0" r="92">
      <c r="A92" s="8" t="s">
        <v>150</v>
      </c>
      <c r="B92" s="53" t="s">
        <v>151</v>
      </c>
      <c r="C92" s="10"/>
      <c r="D92" s="46"/>
      <c r="E92" s="28" t="n">
        <v>1</v>
      </c>
      <c r="F92" s="19" t="n">
        <v>100.481</v>
      </c>
      <c r="G92" s="61"/>
    </row>
    <row collapsed="false" customFormat="false" customHeight="false" hidden="false" ht="17.65" outlineLevel="0" r="93">
      <c r="A93" s="8" t="s">
        <v>152</v>
      </c>
      <c r="B93" s="53" t="s">
        <v>153</v>
      </c>
      <c r="C93" s="10"/>
      <c r="D93" s="46"/>
      <c r="E93" s="28" t="n">
        <v>1</v>
      </c>
      <c r="F93" s="19" t="n">
        <v>83.393</v>
      </c>
      <c r="G93" s="61"/>
    </row>
    <row collapsed="false" customFormat="false" customHeight="false" hidden="false" ht="17.65" outlineLevel="0" r="94">
      <c r="A94" s="8" t="s">
        <v>154</v>
      </c>
      <c r="B94" s="53" t="s">
        <v>155</v>
      </c>
      <c r="C94" s="10"/>
      <c r="D94" s="46"/>
      <c r="E94" s="28" t="n">
        <v>1</v>
      </c>
      <c r="F94" s="19" t="n">
        <v>138.244</v>
      </c>
      <c r="G94" s="61"/>
    </row>
    <row collapsed="false" customFormat="false" customHeight="false" hidden="false" ht="17.65" outlineLevel="0" r="95">
      <c r="A95" s="8" t="s">
        <v>156</v>
      </c>
      <c r="B95" s="53" t="s">
        <v>157</v>
      </c>
      <c r="C95" s="10"/>
      <c r="D95" s="46"/>
      <c r="E95" s="28" t="n">
        <v>1</v>
      </c>
      <c r="F95" s="19" t="n">
        <v>138.244</v>
      </c>
      <c r="G95" s="61"/>
    </row>
    <row collapsed="false" customFormat="false" customHeight="false" hidden="false" ht="17.9" outlineLevel="0" r="96">
      <c r="A96" s="8"/>
      <c r="B96" s="54" t="s">
        <v>158</v>
      </c>
      <c r="C96" s="10"/>
      <c r="D96" s="46"/>
      <c r="E96" s="28"/>
      <c r="F96" s="19"/>
      <c r="G96" s="61"/>
    </row>
    <row collapsed="false" customFormat="false" customHeight="false" hidden="false" ht="17.65" outlineLevel="0" r="97">
      <c r="A97" s="8" t="s">
        <v>159</v>
      </c>
      <c r="B97" s="53" t="s">
        <v>160</v>
      </c>
      <c r="C97" s="10"/>
      <c r="D97" s="46"/>
      <c r="E97" s="28" t="n">
        <v>1</v>
      </c>
      <c r="F97" s="19" t="n">
        <v>62.442</v>
      </c>
      <c r="G97" s="61"/>
    </row>
    <row collapsed="false" customFormat="false" customHeight="false" hidden="false" ht="17.65" outlineLevel="0" r="98">
      <c r="A98" s="8" t="s">
        <v>161</v>
      </c>
      <c r="B98" s="53" t="s">
        <v>162</v>
      </c>
      <c r="C98" s="10"/>
      <c r="D98" s="46"/>
      <c r="E98" s="28" t="n">
        <v>1</v>
      </c>
      <c r="F98" s="19" t="n">
        <v>83.393</v>
      </c>
      <c r="G98" s="61"/>
    </row>
    <row collapsed="false" customFormat="false" customHeight="false" hidden="false" ht="17.65" outlineLevel="0" r="99">
      <c r="A99" s="8" t="s">
        <v>163</v>
      </c>
      <c r="B99" s="53" t="s">
        <v>164</v>
      </c>
      <c r="C99" s="10"/>
      <c r="D99" s="46"/>
      <c r="E99" s="28" t="n">
        <v>1</v>
      </c>
      <c r="F99" s="19" t="n">
        <v>62.442</v>
      </c>
      <c r="G99" s="61"/>
    </row>
    <row collapsed="false" customFormat="false" customHeight="false" hidden="false" ht="17.9" outlineLevel="0" r="100">
      <c r="A100" s="8"/>
      <c r="B100" s="54" t="s">
        <v>165</v>
      </c>
      <c r="C100" s="10"/>
      <c r="D100" s="46"/>
      <c r="E100" s="28"/>
      <c r="F100" s="19"/>
      <c r="G100" s="61"/>
    </row>
    <row collapsed="false" customFormat="false" customHeight="false" hidden="false" ht="17.65" outlineLevel="0" r="101">
      <c r="A101" s="8" t="s">
        <v>166</v>
      </c>
      <c r="B101" s="53" t="s">
        <v>167</v>
      </c>
      <c r="C101" s="10"/>
      <c r="D101" s="46"/>
      <c r="E101" s="28" t="n">
        <v>1</v>
      </c>
      <c r="F101" s="19" t="n">
        <v>100.481</v>
      </c>
      <c r="G101" s="61"/>
    </row>
    <row collapsed="false" customFormat="false" customHeight="false" hidden="false" ht="17.65" outlineLevel="0" r="102">
      <c r="A102" s="8" t="s">
        <v>168</v>
      </c>
      <c r="B102" s="53" t="s">
        <v>169</v>
      </c>
      <c r="C102" s="10"/>
      <c r="D102" s="46"/>
      <c r="E102" s="28" t="n">
        <v>1</v>
      </c>
      <c r="F102" s="19" t="n">
        <f aca="false">100.481+83.39</f>
        <v>183.871</v>
      </c>
      <c r="G102" s="61"/>
    </row>
    <row collapsed="false" customFormat="false" customHeight="false" hidden="false" ht="17.65" outlineLevel="0" r="103">
      <c r="A103" s="8" t="s">
        <v>170</v>
      </c>
      <c r="B103" s="53" t="s">
        <v>171</v>
      </c>
      <c r="C103" s="10"/>
      <c r="D103" s="46"/>
      <c r="E103" s="28" t="n">
        <v>1</v>
      </c>
      <c r="F103" s="19" t="n">
        <v>100.481</v>
      </c>
      <c r="G103" s="61"/>
    </row>
    <row collapsed="false" customFormat="false" customHeight="false" hidden="false" ht="17.65" outlineLevel="0" r="104">
      <c r="A104" s="8" t="s">
        <v>172</v>
      </c>
      <c r="B104" s="53" t="s">
        <v>173</v>
      </c>
      <c r="C104" s="10"/>
      <c r="D104" s="46"/>
      <c r="E104" s="28" t="n">
        <v>1</v>
      </c>
      <c r="F104" s="19" t="n">
        <v>100.481</v>
      </c>
      <c r="G104" s="61"/>
    </row>
    <row collapsed="false" customFormat="false" customHeight="false" hidden="false" ht="17.65" outlineLevel="0" r="105">
      <c r="A105" s="8" t="s">
        <v>174</v>
      </c>
      <c r="B105" s="53" t="s">
        <v>175</v>
      </c>
      <c r="C105" s="10"/>
      <c r="D105" s="46"/>
      <c r="E105" s="28" t="n">
        <v>1</v>
      </c>
      <c r="F105" s="19" t="n">
        <f aca="false">100.481+100.481</f>
        <v>200.962</v>
      </c>
      <c r="G105" s="61"/>
    </row>
    <row collapsed="false" customFormat="false" customHeight="false" hidden="false" ht="17.65" outlineLevel="0" r="106">
      <c r="A106" s="8" t="s">
        <v>176</v>
      </c>
      <c r="B106" s="53" t="s">
        <v>177</v>
      </c>
      <c r="C106" s="10"/>
      <c r="D106" s="46"/>
      <c r="E106" s="28" t="n">
        <v>1</v>
      </c>
      <c r="F106" s="19" t="n">
        <v>83.393</v>
      </c>
      <c r="G106" s="61"/>
    </row>
    <row collapsed="false" customFormat="false" customHeight="false" hidden="false" ht="17.9" outlineLevel="0" r="107">
      <c r="A107" s="8"/>
      <c r="B107" s="54" t="s">
        <v>19</v>
      </c>
      <c r="C107" s="10"/>
      <c r="D107" s="46"/>
      <c r="E107" s="28"/>
      <c r="F107" s="19"/>
      <c r="G107" s="61"/>
    </row>
    <row collapsed="false" customFormat="false" customHeight="false" hidden="false" ht="17.65" outlineLevel="0" r="108">
      <c r="A108" s="8" t="s">
        <v>178</v>
      </c>
      <c r="B108" s="53" t="s">
        <v>179</v>
      </c>
      <c r="C108" s="10"/>
      <c r="D108" s="46"/>
      <c r="E108" s="28" t="n">
        <v>1</v>
      </c>
      <c r="F108" s="19" t="n">
        <v>100.481</v>
      </c>
      <c r="G108" s="61"/>
    </row>
    <row collapsed="false" customFormat="false" customHeight="false" hidden="false" ht="17.65" outlineLevel="0" r="109">
      <c r="A109" s="8" t="s">
        <v>180</v>
      </c>
      <c r="B109" s="53" t="s">
        <v>181</v>
      </c>
      <c r="C109" s="10"/>
      <c r="D109" s="46"/>
      <c r="E109" s="28" t="n">
        <v>1</v>
      </c>
      <c r="F109" s="19" t="n">
        <v>100.481</v>
      </c>
      <c r="G109" s="61"/>
    </row>
    <row collapsed="false" customFormat="false" customHeight="false" hidden="false" ht="17.65" outlineLevel="0" r="110">
      <c r="A110" s="8" t="s">
        <v>182</v>
      </c>
      <c r="B110" s="53" t="s">
        <v>183</v>
      </c>
      <c r="C110" s="10"/>
      <c r="D110" s="46"/>
      <c r="E110" s="28" t="n">
        <v>1</v>
      </c>
      <c r="F110" s="19" t="n">
        <v>100.481</v>
      </c>
      <c r="G110" s="61"/>
    </row>
    <row collapsed="false" customFormat="false" customHeight="false" hidden="false" ht="17.9" outlineLevel="0" r="111">
      <c r="A111" s="8"/>
      <c r="B111" s="54" t="s">
        <v>139</v>
      </c>
      <c r="C111" s="10"/>
      <c r="D111" s="46"/>
      <c r="E111" s="28"/>
      <c r="F111" s="19"/>
      <c r="G111" s="61"/>
    </row>
    <row collapsed="false" customFormat="false" customHeight="false" hidden="false" ht="17.65" outlineLevel="0" r="112">
      <c r="A112" s="8" t="s">
        <v>184</v>
      </c>
      <c r="B112" s="53" t="s">
        <v>185</v>
      </c>
      <c r="C112" s="10"/>
      <c r="D112" s="46"/>
      <c r="E112" s="28" t="n">
        <v>1</v>
      </c>
      <c r="F112" s="19" t="n">
        <v>52.069</v>
      </c>
      <c r="G112" s="61"/>
    </row>
    <row collapsed="false" customFormat="false" customHeight="false" hidden="false" ht="17.9" outlineLevel="0" r="113">
      <c r="A113" s="8"/>
      <c r="B113" s="54" t="s">
        <v>39</v>
      </c>
      <c r="C113" s="10"/>
      <c r="D113" s="46"/>
      <c r="E113" s="28"/>
      <c r="F113" s="19"/>
      <c r="G113" s="61"/>
    </row>
    <row collapsed="false" customFormat="false" customHeight="false" hidden="false" ht="17.65" outlineLevel="0" r="114">
      <c r="A114" s="8" t="s">
        <v>186</v>
      </c>
      <c r="B114" s="53" t="s">
        <v>187</v>
      </c>
      <c r="C114" s="10"/>
      <c r="D114" s="46"/>
      <c r="E114" s="28" t="n">
        <v>1</v>
      </c>
      <c r="F114" s="19" t="n">
        <v>100.481</v>
      </c>
      <c r="G114" s="61"/>
    </row>
    <row collapsed="false" customFormat="false" customHeight="false" hidden="false" ht="17.65" outlineLevel="0" r="115">
      <c r="A115" s="8" t="s">
        <v>188</v>
      </c>
      <c r="B115" s="53" t="s">
        <v>189</v>
      </c>
      <c r="C115" s="10"/>
      <c r="D115" s="46"/>
      <c r="E115" s="28" t="n">
        <v>1</v>
      </c>
      <c r="F115" s="19" t="n">
        <v>100.481</v>
      </c>
      <c r="G115" s="61"/>
    </row>
    <row collapsed="false" customFormat="false" customHeight="false" hidden="false" ht="17.65" outlineLevel="0" r="116">
      <c r="A116" s="8" t="s">
        <v>190</v>
      </c>
      <c r="B116" s="53" t="s">
        <v>191</v>
      </c>
      <c r="C116" s="10"/>
      <c r="D116" s="46"/>
      <c r="E116" s="28" t="n">
        <v>1</v>
      </c>
      <c r="F116" s="19" t="n">
        <v>83.393</v>
      </c>
      <c r="G116" s="61"/>
    </row>
    <row collapsed="false" customFormat="false" customHeight="false" hidden="false" ht="17.65" outlineLevel="0" r="117">
      <c r="A117" s="8" t="s">
        <v>192</v>
      </c>
      <c r="B117" s="53" t="s">
        <v>193</v>
      </c>
      <c r="C117" s="10"/>
      <c r="D117" s="46"/>
      <c r="E117" s="28" t="n">
        <v>1</v>
      </c>
      <c r="F117" s="19" t="n">
        <v>83.393</v>
      </c>
      <c r="G117" s="61"/>
    </row>
    <row collapsed="false" customFormat="false" customHeight="false" hidden="false" ht="17.65" outlineLevel="0" r="118">
      <c r="A118" s="8" t="s">
        <v>194</v>
      </c>
      <c r="B118" s="53" t="s">
        <v>195</v>
      </c>
      <c r="C118" s="10"/>
      <c r="D118" s="46"/>
      <c r="E118" s="28" t="n">
        <v>1</v>
      </c>
      <c r="F118" s="19" t="n">
        <v>100.481</v>
      </c>
      <c r="G118" s="61"/>
    </row>
    <row collapsed="false" customFormat="false" customHeight="false" hidden="false" ht="17.65" outlineLevel="0" r="119">
      <c r="A119" s="8" t="s">
        <v>196</v>
      </c>
      <c r="B119" s="53" t="s">
        <v>197</v>
      </c>
      <c r="C119" s="10"/>
      <c r="D119" s="46"/>
      <c r="E119" s="28" t="n">
        <v>1</v>
      </c>
      <c r="F119" s="19" t="n">
        <v>100.481</v>
      </c>
      <c r="G119" s="61"/>
    </row>
    <row collapsed="false" customFormat="false" customHeight="false" hidden="false" ht="17.65" outlineLevel="0" r="120">
      <c r="A120" s="8" t="s">
        <v>198</v>
      </c>
      <c r="B120" s="53" t="s">
        <v>199</v>
      </c>
      <c r="C120" s="10"/>
      <c r="D120" s="46"/>
      <c r="E120" s="28" t="n">
        <v>1</v>
      </c>
      <c r="F120" s="19" t="n">
        <v>100.481</v>
      </c>
      <c r="G120" s="61"/>
    </row>
    <row collapsed="false" customFormat="false" customHeight="false" hidden="false" ht="17.65" outlineLevel="0" r="121">
      <c r="A121" s="8" t="s">
        <v>200</v>
      </c>
      <c r="B121" s="53" t="s">
        <v>201</v>
      </c>
      <c r="C121" s="10"/>
      <c r="D121" s="46"/>
      <c r="E121" s="28" t="n">
        <v>1</v>
      </c>
      <c r="F121" s="19" t="n">
        <v>100.481</v>
      </c>
      <c r="G121" s="61"/>
    </row>
    <row collapsed="false" customFormat="false" customHeight="false" hidden="false" ht="17.65" outlineLevel="0" r="122">
      <c r="A122" s="8" t="s">
        <v>202</v>
      </c>
      <c r="B122" s="53" t="s">
        <v>203</v>
      </c>
      <c r="C122" s="10"/>
      <c r="D122" s="46"/>
      <c r="E122" s="28" t="n">
        <v>1</v>
      </c>
      <c r="F122" s="19" t="n">
        <v>100.481</v>
      </c>
      <c r="G122" s="61"/>
    </row>
    <row collapsed="false" customFormat="false" customHeight="false" hidden="false" ht="17.9" outlineLevel="0" r="123">
      <c r="A123" s="8"/>
      <c r="B123" s="54" t="s">
        <v>204</v>
      </c>
      <c r="C123" s="10"/>
      <c r="D123" s="46"/>
      <c r="E123" s="28"/>
      <c r="F123" s="19"/>
      <c r="G123" s="61"/>
    </row>
    <row collapsed="false" customFormat="false" customHeight="false" hidden="false" ht="17.65" outlineLevel="0" r="124">
      <c r="A124" s="8" t="s">
        <v>205</v>
      </c>
      <c r="B124" s="53" t="s">
        <v>206</v>
      </c>
      <c r="C124" s="10"/>
      <c r="D124" s="46"/>
      <c r="E124" s="28" t="n">
        <v>1</v>
      </c>
      <c r="F124" s="19" t="n">
        <v>43.792</v>
      </c>
      <c r="G124" s="61"/>
    </row>
    <row collapsed="false" customFormat="false" customHeight="false" hidden="false" ht="17.9" outlineLevel="0" r="125">
      <c r="A125" s="70" t="n">
        <v>8</v>
      </c>
      <c r="B125" s="15" t="s">
        <v>207</v>
      </c>
      <c r="C125" s="16" t="s">
        <v>121</v>
      </c>
      <c r="D125" s="17" t="n">
        <f aca="false">(SUM(F126:F135)/E125)</f>
        <v>400</v>
      </c>
      <c r="E125" s="72" t="n">
        <f aca="false">SUM(E126:E135)</f>
        <v>10</v>
      </c>
      <c r="F125" s="72"/>
      <c r="G125" s="14"/>
    </row>
    <row collapsed="false" customFormat="false" customHeight="false" hidden="false" ht="17.65" outlineLevel="0" r="126">
      <c r="A126" s="8" t="s">
        <v>208</v>
      </c>
      <c r="B126" s="9" t="s">
        <v>209</v>
      </c>
      <c r="C126" s="10"/>
      <c r="D126" s="11"/>
      <c r="E126" s="73" t="n">
        <v>1</v>
      </c>
      <c r="F126" s="60" t="n">
        <v>400</v>
      </c>
      <c r="G126" s="14"/>
    </row>
    <row collapsed="false" customFormat="false" customHeight="false" hidden="false" ht="17.65" outlineLevel="0" r="127">
      <c r="A127" s="8" t="s">
        <v>210</v>
      </c>
      <c r="B127" s="9" t="s">
        <v>211</v>
      </c>
      <c r="C127" s="10"/>
      <c r="D127" s="11"/>
      <c r="E127" s="73" t="n">
        <v>1</v>
      </c>
      <c r="F127" s="60" t="n">
        <v>400</v>
      </c>
      <c r="G127" s="14"/>
    </row>
    <row collapsed="false" customFormat="false" customHeight="false" hidden="false" ht="17.65" outlineLevel="0" r="128">
      <c r="A128" s="8" t="s">
        <v>212</v>
      </c>
      <c r="B128" s="9" t="s">
        <v>213</v>
      </c>
      <c r="C128" s="10"/>
      <c r="D128" s="11"/>
      <c r="E128" s="73" t="n">
        <v>1</v>
      </c>
      <c r="F128" s="60" t="n">
        <v>400</v>
      </c>
      <c r="G128" s="14"/>
    </row>
    <row collapsed="false" customFormat="false" customHeight="false" hidden="false" ht="17.65" outlineLevel="0" r="129">
      <c r="A129" s="8" t="s">
        <v>214</v>
      </c>
      <c r="B129" s="9" t="s">
        <v>215</v>
      </c>
      <c r="C129" s="10"/>
      <c r="D129" s="11"/>
      <c r="E129" s="73" t="n">
        <v>1</v>
      </c>
      <c r="F129" s="60" t="n">
        <v>400</v>
      </c>
      <c r="G129" s="14"/>
    </row>
    <row collapsed="false" customFormat="false" customHeight="false" hidden="false" ht="17.65" outlineLevel="0" r="130">
      <c r="A130" s="8" t="s">
        <v>216</v>
      </c>
      <c r="B130" s="9" t="s">
        <v>217</v>
      </c>
      <c r="C130" s="10"/>
      <c r="D130" s="11"/>
      <c r="E130" s="73" t="n">
        <v>1</v>
      </c>
      <c r="F130" s="60" t="n">
        <v>400</v>
      </c>
      <c r="G130" s="14"/>
    </row>
    <row collapsed="false" customFormat="false" customHeight="false" hidden="false" ht="17.65" outlineLevel="0" r="131">
      <c r="A131" s="8" t="s">
        <v>218</v>
      </c>
      <c r="B131" s="9" t="s">
        <v>219</v>
      </c>
      <c r="C131" s="10"/>
      <c r="D131" s="11"/>
      <c r="E131" s="73" t="n">
        <v>1</v>
      </c>
      <c r="F131" s="60" t="n">
        <v>400</v>
      </c>
      <c r="G131" s="14"/>
    </row>
    <row collapsed="false" customFormat="false" customHeight="false" hidden="false" ht="17.65" outlineLevel="0" r="132">
      <c r="A132" s="8" t="s">
        <v>220</v>
      </c>
      <c r="B132" s="9" t="s">
        <v>221</v>
      </c>
      <c r="C132" s="10"/>
      <c r="D132" s="11"/>
      <c r="E132" s="73" t="n">
        <v>1</v>
      </c>
      <c r="F132" s="60" t="n">
        <v>400</v>
      </c>
      <c r="G132" s="14"/>
    </row>
    <row collapsed="false" customFormat="false" customHeight="false" hidden="false" ht="17.65" outlineLevel="0" r="133">
      <c r="A133" s="8" t="s">
        <v>222</v>
      </c>
      <c r="B133" s="9" t="s">
        <v>223</v>
      </c>
      <c r="C133" s="10"/>
      <c r="D133" s="11"/>
      <c r="E133" s="73" t="n">
        <v>1</v>
      </c>
      <c r="F133" s="60" t="n">
        <v>400</v>
      </c>
      <c r="G133" s="14"/>
    </row>
    <row collapsed="false" customFormat="false" customHeight="false" hidden="false" ht="17.65" outlineLevel="0" r="134">
      <c r="A134" s="8" t="s">
        <v>224</v>
      </c>
      <c r="B134" s="9" t="s">
        <v>225</v>
      </c>
      <c r="C134" s="10"/>
      <c r="D134" s="11"/>
      <c r="E134" s="73" t="n">
        <v>1</v>
      </c>
      <c r="F134" s="60" t="n">
        <v>400</v>
      </c>
      <c r="G134" s="14"/>
    </row>
    <row collapsed="false" customFormat="false" customHeight="false" hidden="false" ht="17.65" outlineLevel="0" r="135">
      <c r="A135" s="8" t="s">
        <v>226</v>
      </c>
      <c r="B135" s="9" t="s">
        <v>227</v>
      </c>
      <c r="C135" s="10"/>
      <c r="D135" s="11"/>
      <c r="E135" s="73" t="n">
        <v>1</v>
      </c>
      <c r="F135" s="60" t="n">
        <v>400</v>
      </c>
      <c r="G135" s="14"/>
    </row>
    <row collapsed="false" customFormat="false" customHeight="false" hidden="false" ht="50.7" outlineLevel="0" r="136">
      <c r="A136" s="8" t="n">
        <v>9</v>
      </c>
      <c r="B136" s="74" t="s">
        <v>228</v>
      </c>
      <c r="C136" s="16" t="s">
        <v>121</v>
      </c>
      <c r="D136" s="17" t="n">
        <f aca="false">(SUM(F137:F177)/E136)</f>
        <v>113.695634146341</v>
      </c>
      <c r="E136" s="75" t="n">
        <f aca="false">SUM(E137:E177)</f>
        <v>41</v>
      </c>
      <c r="F136" s="72"/>
      <c r="G136" s="14"/>
    </row>
    <row collapsed="false" customFormat="false" customHeight="false" hidden="false" ht="17.65" outlineLevel="0" r="137">
      <c r="A137" s="8" t="s">
        <v>229</v>
      </c>
      <c r="B137" s="63" t="s">
        <v>230</v>
      </c>
      <c r="C137" s="10"/>
      <c r="D137" s="11"/>
      <c r="E137" s="73" t="n">
        <v>1</v>
      </c>
      <c r="F137" s="60" t="n">
        <v>112.56</v>
      </c>
      <c r="G137" s="14"/>
    </row>
    <row collapsed="false" customFormat="false" customHeight="false" hidden="false" ht="17.65" outlineLevel="0" r="138">
      <c r="A138" s="8" t="s">
        <v>231</v>
      </c>
      <c r="B138" s="63" t="s">
        <v>232</v>
      </c>
      <c r="C138" s="10"/>
      <c r="D138" s="11"/>
      <c r="E138" s="73" t="n">
        <v>1</v>
      </c>
      <c r="F138" s="60" t="n">
        <v>112.56</v>
      </c>
      <c r="G138" s="14"/>
    </row>
    <row collapsed="false" customFormat="false" customHeight="false" hidden="false" ht="17.65" outlineLevel="0" r="139">
      <c r="A139" s="8" t="s">
        <v>233</v>
      </c>
      <c r="B139" s="63" t="s">
        <v>234</v>
      </c>
      <c r="C139" s="10"/>
      <c r="D139" s="11"/>
      <c r="E139" s="73" t="n">
        <v>1</v>
      </c>
      <c r="F139" s="60" t="n">
        <v>112.56</v>
      </c>
      <c r="G139" s="14"/>
    </row>
    <row collapsed="false" customFormat="false" customHeight="false" hidden="false" ht="17.65" outlineLevel="0" r="140">
      <c r="A140" s="8" t="s">
        <v>235</v>
      </c>
      <c r="B140" s="63" t="s">
        <v>236</v>
      </c>
      <c r="C140" s="10"/>
      <c r="D140" s="11"/>
      <c r="E140" s="73" t="n">
        <v>1</v>
      </c>
      <c r="F140" s="60" t="n">
        <v>112.56</v>
      </c>
      <c r="G140" s="14"/>
    </row>
    <row collapsed="false" customFormat="false" customHeight="false" hidden="false" ht="17.65" outlineLevel="0" r="141">
      <c r="A141" s="8" t="s">
        <v>237</v>
      </c>
      <c r="B141" s="63" t="s">
        <v>238</v>
      </c>
      <c r="C141" s="10"/>
      <c r="D141" s="11"/>
      <c r="E141" s="73" t="n">
        <v>1</v>
      </c>
      <c r="F141" s="60" t="n">
        <v>112.56</v>
      </c>
      <c r="G141" s="14"/>
    </row>
    <row collapsed="false" customFormat="false" customHeight="false" hidden="false" ht="17.65" outlineLevel="0" r="142">
      <c r="A142" s="8" t="s">
        <v>239</v>
      </c>
      <c r="B142" s="63" t="s">
        <v>240</v>
      </c>
      <c r="C142" s="10"/>
      <c r="D142" s="11"/>
      <c r="E142" s="73" t="n">
        <v>1</v>
      </c>
      <c r="F142" s="60" t="n">
        <v>112.56</v>
      </c>
      <c r="G142" s="14"/>
    </row>
    <row collapsed="false" customFormat="false" customHeight="false" hidden="false" ht="17.65" outlineLevel="0" r="143">
      <c r="A143" s="8" t="s">
        <v>241</v>
      </c>
      <c r="B143" s="63" t="s">
        <v>242</v>
      </c>
      <c r="C143" s="10"/>
      <c r="D143" s="11"/>
      <c r="E143" s="73" t="n">
        <v>1</v>
      </c>
      <c r="F143" s="60" t="n">
        <v>112.56</v>
      </c>
      <c r="G143" s="14"/>
    </row>
    <row collapsed="false" customFormat="false" customHeight="false" hidden="false" ht="17.65" outlineLevel="0" r="144">
      <c r="A144" s="8" t="s">
        <v>243</v>
      </c>
      <c r="B144" s="63" t="s">
        <v>244</v>
      </c>
      <c r="C144" s="10"/>
      <c r="D144" s="11"/>
      <c r="E144" s="73" t="n">
        <v>1</v>
      </c>
      <c r="F144" s="60" t="n">
        <v>112.56</v>
      </c>
      <c r="G144" s="14"/>
    </row>
    <row collapsed="false" customFormat="false" customHeight="false" hidden="false" ht="17.65" outlineLevel="0" r="145">
      <c r="A145" s="8" t="s">
        <v>245</v>
      </c>
      <c r="B145" s="63" t="s">
        <v>246</v>
      </c>
      <c r="C145" s="10"/>
      <c r="D145" s="11"/>
      <c r="E145" s="73" t="n">
        <v>1</v>
      </c>
      <c r="F145" s="60" t="n">
        <v>112.56</v>
      </c>
      <c r="G145" s="14"/>
    </row>
    <row collapsed="false" customFormat="false" customHeight="false" hidden="false" ht="17.65" outlineLevel="0" r="146">
      <c r="A146" s="8" t="s">
        <v>247</v>
      </c>
      <c r="B146" s="63" t="s">
        <v>248</v>
      </c>
      <c r="C146" s="10"/>
      <c r="D146" s="11"/>
      <c r="E146" s="73" t="n">
        <v>1</v>
      </c>
      <c r="F146" s="60" t="n">
        <v>130.664</v>
      </c>
      <c r="G146" s="14"/>
    </row>
    <row collapsed="false" customFormat="false" customHeight="false" hidden="false" ht="17.65" outlineLevel="0" r="147">
      <c r="A147" s="8" t="s">
        <v>249</v>
      </c>
      <c r="B147" s="63" t="s">
        <v>250</v>
      </c>
      <c r="C147" s="10"/>
      <c r="D147" s="11"/>
      <c r="E147" s="73" t="n">
        <v>1</v>
      </c>
      <c r="F147" s="60" t="n">
        <v>137.815</v>
      </c>
      <c r="G147" s="14"/>
    </row>
    <row collapsed="false" customFormat="false" customHeight="false" hidden="false" ht="17.65" outlineLevel="0" r="148">
      <c r="A148" s="8" t="s">
        <v>251</v>
      </c>
      <c r="B148" s="63" t="s">
        <v>252</v>
      </c>
      <c r="C148" s="10"/>
      <c r="D148" s="11"/>
      <c r="E148" s="73" t="n">
        <v>1</v>
      </c>
      <c r="F148" s="60" t="n">
        <v>101.394</v>
      </c>
      <c r="G148" s="14"/>
    </row>
    <row collapsed="false" customFormat="false" customHeight="false" hidden="false" ht="17.65" outlineLevel="0" r="149">
      <c r="A149" s="8" t="s">
        <v>253</v>
      </c>
      <c r="B149" s="63" t="s">
        <v>254</v>
      </c>
      <c r="C149" s="10"/>
      <c r="D149" s="11"/>
      <c r="E149" s="73" t="n">
        <v>1</v>
      </c>
      <c r="F149" s="60" t="n">
        <v>96.568</v>
      </c>
      <c r="G149" s="14"/>
    </row>
    <row collapsed="false" customFormat="false" customHeight="false" hidden="false" ht="17.65" outlineLevel="0" r="150">
      <c r="A150" s="8" t="s">
        <v>255</v>
      </c>
      <c r="B150" s="63" t="s">
        <v>256</v>
      </c>
      <c r="C150" s="10"/>
      <c r="D150" s="11"/>
      <c r="E150" s="73" t="n">
        <v>1</v>
      </c>
      <c r="F150" s="60" t="n">
        <v>112.56</v>
      </c>
      <c r="G150" s="14"/>
    </row>
    <row collapsed="false" customFormat="false" customHeight="false" hidden="false" ht="17.65" outlineLevel="0" r="151">
      <c r="A151" s="8" t="s">
        <v>257</v>
      </c>
      <c r="B151" s="63" t="s">
        <v>258</v>
      </c>
      <c r="C151" s="10"/>
      <c r="D151" s="11"/>
      <c r="E151" s="73" t="n">
        <v>1</v>
      </c>
      <c r="F151" s="60" t="n">
        <v>112.56</v>
      </c>
      <c r="G151" s="14"/>
    </row>
    <row collapsed="false" customFormat="false" customHeight="false" hidden="false" ht="17.65" outlineLevel="0" r="152">
      <c r="A152" s="8" t="s">
        <v>259</v>
      </c>
      <c r="B152" s="63" t="s">
        <v>260</v>
      </c>
      <c r="C152" s="10"/>
      <c r="D152" s="11"/>
      <c r="E152" s="73" t="n">
        <v>1</v>
      </c>
      <c r="F152" s="60" t="n">
        <v>112.56</v>
      </c>
      <c r="G152" s="14"/>
    </row>
    <row collapsed="false" customFormat="false" customHeight="false" hidden="false" ht="17.65" outlineLevel="0" r="153">
      <c r="A153" s="8" t="s">
        <v>261</v>
      </c>
      <c r="B153" s="63" t="s">
        <v>262</v>
      </c>
      <c r="C153" s="10"/>
      <c r="D153" s="11"/>
      <c r="E153" s="73" t="n">
        <v>1</v>
      </c>
      <c r="F153" s="60" t="n">
        <v>112.56</v>
      </c>
      <c r="G153" s="14"/>
    </row>
    <row collapsed="false" customFormat="false" customHeight="false" hidden="false" ht="17.65" outlineLevel="0" r="154">
      <c r="A154" s="8" t="s">
        <v>263</v>
      </c>
      <c r="B154" s="63" t="s">
        <v>264</v>
      </c>
      <c r="C154" s="10"/>
      <c r="D154" s="11"/>
      <c r="E154" s="73" t="n">
        <v>1</v>
      </c>
      <c r="F154" s="60" t="n">
        <v>112.56</v>
      </c>
      <c r="G154" s="14"/>
    </row>
    <row collapsed="false" customFormat="false" customHeight="false" hidden="false" ht="17.65" outlineLevel="0" r="155">
      <c r="A155" s="8" t="s">
        <v>265</v>
      </c>
      <c r="B155" s="63" t="s">
        <v>266</v>
      </c>
      <c r="C155" s="10"/>
      <c r="D155" s="11"/>
      <c r="E155" s="73" t="n">
        <v>1</v>
      </c>
      <c r="F155" s="60" t="n">
        <v>112.56</v>
      </c>
      <c r="G155" s="14"/>
    </row>
    <row collapsed="false" customFormat="false" customHeight="false" hidden="false" ht="17.65" outlineLevel="0" r="156">
      <c r="A156" s="8" t="s">
        <v>267</v>
      </c>
      <c r="B156" s="63" t="s">
        <v>268</v>
      </c>
      <c r="C156" s="10"/>
      <c r="D156" s="11"/>
      <c r="E156" s="73" t="n">
        <v>1</v>
      </c>
      <c r="F156" s="60" t="n">
        <v>112.56</v>
      </c>
      <c r="G156" s="14"/>
    </row>
    <row collapsed="false" customFormat="false" customHeight="false" hidden="false" ht="17.65" outlineLevel="0" r="157">
      <c r="A157" s="8" t="s">
        <v>269</v>
      </c>
      <c r="B157" s="63" t="s">
        <v>270</v>
      </c>
      <c r="C157" s="10"/>
      <c r="D157" s="11"/>
      <c r="E157" s="73" t="n">
        <v>1</v>
      </c>
      <c r="F157" s="60" t="n">
        <v>112.56</v>
      </c>
      <c r="G157" s="14"/>
    </row>
    <row collapsed="false" customFormat="false" customHeight="false" hidden="false" ht="17.65" outlineLevel="0" r="158">
      <c r="A158" s="8" t="s">
        <v>271</v>
      </c>
      <c r="B158" s="63" t="s">
        <v>272</v>
      </c>
      <c r="C158" s="10"/>
      <c r="D158" s="11"/>
      <c r="E158" s="73" t="n">
        <v>1</v>
      </c>
      <c r="F158" s="60" t="n">
        <v>112.56</v>
      </c>
      <c r="G158" s="14"/>
    </row>
    <row collapsed="false" customFormat="false" customHeight="false" hidden="false" ht="17.65" outlineLevel="0" r="159">
      <c r="A159" s="8" t="s">
        <v>273</v>
      </c>
      <c r="B159" s="63" t="s">
        <v>274</v>
      </c>
      <c r="C159" s="10"/>
      <c r="D159" s="11"/>
      <c r="E159" s="73" t="n">
        <v>1</v>
      </c>
      <c r="F159" s="60" t="n">
        <v>112.56</v>
      </c>
      <c r="G159" s="14"/>
    </row>
    <row collapsed="false" customFormat="false" customHeight="false" hidden="false" ht="17.65" outlineLevel="0" r="160">
      <c r="A160" s="8" t="s">
        <v>275</v>
      </c>
      <c r="B160" s="63" t="s">
        <v>276</v>
      </c>
      <c r="C160" s="10"/>
      <c r="D160" s="11"/>
      <c r="E160" s="73" t="n">
        <v>1</v>
      </c>
      <c r="F160" s="60" t="n">
        <v>112.56</v>
      </c>
      <c r="G160" s="14"/>
    </row>
    <row collapsed="false" customFormat="false" customHeight="false" hidden="false" ht="17.65" outlineLevel="0" r="161">
      <c r="A161" s="8" t="s">
        <v>277</v>
      </c>
      <c r="B161" s="63" t="s">
        <v>278</v>
      </c>
      <c r="C161" s="10"/>
      <c r="D161" s="11"/>
      <c r="E161" s="73" t="n">
        <v>1</v>
      </c>
      <c r="F161" s="60" t="n">
        <v>112.56</v>
      </c>
      <c r="G161" s="14"/>
    </row>
    <row collapsed="false" customFormat="false" customHeight="false" hidden="false" ht="17.65" outlineLevel="0" r="162">
      <c r="A162" s="8" t="s">
        <v>279</v>
      </c>
      <c r="B162" s="63" t="s">
        <v>280</v>
      </c>
      <c r="C162" s="10"/>
      <c r="D162" s="11"/>
      <c r="E162" s="73" t="n">
        <v>1</v>
      </c>
      <c r="F162" s="60" t="n">
        <v>112.56</v>
      </c>
      <c r="G162" s="14"/>
    </row>
    <row collapsed="false" customFormat="false" customHeight="false" hidden="false" ht="17.65" outlineLevel="0" r="163">
      <c r="A163" s="8" t="s">
        <v>281</v>
      </c>
      <c r="B163" s="63" t="s">
        <v>282</v>
      </c>
      <c r="C163" s="10"/>
      <c r="D163" s="11"/>
      <c r="E163" s="73" t="n">
        <v>1</v>
      </c>
      <c r="F163" s="60" t="n">
        <v>112.56</v>
      </c>
      <c r="G163" s="14"/>
    </row>
    <row collapsed="false" customFormat="false" customHeight="false" hidden="false" ht="17.65" outlineLevel="0" r="164">
      <c r="A164" s="8" t="s">
        <v>283</v>
      </c>
      <c r="B164" s="63" t="s">
        <v>284</v>
      </c>
      <c r="C164" s="10"/>
      <c r="D164" s="11"/>
      <c r="E164" s="73" t="n">
        <v>1</v>
      </c>
      <c r="F164" s="60" t="n">
        <v>112.56</v>
      </c>
      <c r="G164" s="14"/>
    </row>
    <row collapsed="false" customFormat="false" customHeight="false" hidden="false" ht="17.65" outlineLevel="0" r="165">
      <c r="A165" s="8" t="s">
        <v>285</v>
      </c>
      <c r="B165" s="63" t="s">
        <v>286</v>
      </c>
      <c r="C165" s="10"/>
      <c r="D165" s="11"/>
      <c r="E165" s="73" t="n">
        <v>1</v>
      </c>
      <c r="F165" s="60" t="n">
        <v>112.56</v>
      </c>
      <c r="G165" s="14"/>
    </row>
    <row collapsed="false" customFormat="false" customHeight="false" hidden="false" ht="17.65" outlineLevel="0" r="166">
      <c r="A166" s="8" t="s">
        <v>287</v>
      </c>
      <c r="B166" s="63" t="s">
        <v>288</v>
      </c>
      <c r="C166" s="10"/>
      <c r="D166" s="11"/>
      <c r="E166" s="73" t="n">
        <v>1</v>
      </c>
      <c r="F166" s="60" t="n">
        <v>142.92</v>
      </c>
      <c r="G166" s="14"/>
    </row>
    <row collapsed="false" customFormat="false" customHeight="false" hidden="false" ht="17.65" outlineLevel="0" r="167">
      <c r="A167" s="8" t="s">
        <v>289</v>
      </c>
      <c r="B167" s="63" t="s">
        <v>290</v>
      </c>
      <c r="C167" s="10"/>
      <c r="D167" s="11"/>
      <c r="E167" s="73" t="n">
        <v>1</v>
      </c>
      <c r="F167" s="60" t="n">
        <v>112.56</v>
      </c>
      <c r="G167" s="14"/>
    </row>
    <row collapsed="false" customFormat="false" customHeight="false" hidden="false" ht="17.65" outlineLevel="0" r="168">
      <c r="A168" s="8" t="s">
        <v>291</v>
      </c>
      <c r="B168" s="63" t="s">
        <v>292</v>
      </c>
      <c r="C168" s="10"/>
      <c r="D168" s="11"/>
      <c r="E168" s="73" t="n">
        <v>1</v>
      </c>
      <c r="F168" s="60" t="n">
        <v>112.56</v>
      </c>
      <c r="G168" s="14"/>
    </row>
    <row collapsed="false" customFormat="false" customHeight="false" hidden="false" ht="17.65" outlineLevel="0" r="169">
      <c r="A169" s="8" t="s">
        <v>293</v>
      </c>
      <c r="B169" s="63" t="s">
        <v>294</v>
      </c>
      <c r="C169" s="10"/>
      <c r="D169" s="11"/>
      <c r="E169" s="73" t="n">
        <v>1</v>
      </c>
      <c r="F169" s="60" t="n">
        <v>112.56</v>
      </c>
      <c r="G169" s="14"/>
    </row>
    <row collapsed="false" customFormat="false" customHeight="false" hidden="false" ht="17.65" outlineLevel="0" r="170">
      <c r="A170" s="8" t="s">
        <v>295</v>
      </c>
      <c r="B170" s="63" t="s">
        <v>296</v>
      </c>
      <c r="C170" s="10"/>
      <c r="D170" s="11"/>
      <c r="E170" s="73" t="n">
        <v>1</v>
      </c>
      <c r="F170" s="60" t="n">
        <v>112.56</v>
      </c>
      <c r="G170" s="14"/>
    </row>
    <row collapsed="false" customFormat="false" customHeight="false" hidden="false" ht="17.65" outlineLevel="0" r="171">
      <c r="A171" s="8" t="s">
        <v>297</v>
      </c>
      <c r="B171" s="63" t="s">
        <v>298</v>
      </c>
      <c r="C171" s="10"/>
      <c r="D171" s="11"/>
      <c r="E171" s="73" t="n">
        <v>1</v>
      </c>
      <c r="F171" s="60" t="n">
        <v>112.56</v>
      </c>
      <c r="G171" s="14"/>
    </row>
    <row collapsed="false" customFormat="false" customHeight="false" hidden="false" ht="17.65" outlineLevel="0" r="172">
      <c r="A172" s="8" t="s">
        <v>299</v>
      </c>
      <c r="B172" s="63" t="s">
        <v>300</v>
      </c>
      <c r="C172" s="10"/>
      <c r="D172" s="11"/>
      <c r="E172" s="73" t="n">
        <v>1</v>
      </c>
      <c r="F172" s="60" t="n">
        <v>112.56</v>
      </c>
      <c r="G172" s="14"/>
    </row>
    <row collapsed="false" customFormat="false" customHeight="false" hidden="false" ht="17.65" outlineLevel="0" r="173">
      <c r="A173" s="8" t="s">
        <v>301</v>
      </c>
      <c r="B173" s="63" t="s">
        <v>302</v>
      </c>
      <c r="C173" s="10"/>
      <c r="D173" s="11"/>
      <c r="E173" s="73" t="n">
        <v>1</v>
      </c>
      <c r="F173" s="60" t="n">
        <v>112.56</v>
      </c>
      <c r="G173" s="14"/>
    </row>
    <row collapsed="false" customFormat="false" customHeight="false" hidden="false" ht="17.65" outlineLevel="0" r="174">
      <c r="A174" s="8" t="s">
        <v>303</v>
      </c>
      <c r="B174" s="63" t="s">
        <v>304</v>
      </c>
      <c r="C174" s="10"/>
      <c r="D174" s="11"/>
      <c r="E174" s="73" t="n">
        <v>1</v>
      </c>
      <c r="F174" s="60" t="n">
        <v>112.56</v>
      </c>
      <c r="G174" s="14"/>
    </row>
    <row collapsed="false" customFormat="false" customHeight="false" hidden="false" ht="17.65" outlineLevel="0" r="175">
      <c r="A175" s="8" t="s">
        <v>305</v>
      </c>
      <c r="B175" s="63" t="s">
        <v>306</v>
      </c>
      <c r="C175" s="10"/>
      <c r="D175" s="11"/>
      <c r="E175" s="73" t="n">
        <v>1</v>
      </c>
      <c r="F175" s="60" t="n">
        <v>112.56</v>
      </c>
      <c r="G175" s="14"/>
    </row>
    <row collapsed="false" customFormat="false" customHeight="false" hidden="false" ht="17.65" outlineLevel="0" r="176">
      <c r="A176" s="8" t="s">
        <v>307</v>
      </c>
      <c r="B176" s="63" t="s">
        <v>308</v>
      </c>
      <c r="C176" s="10"/>
      <c r="D176" s="11"/>
      <c r="E176" s="73" t="n">
        <v>1</v>
      </c>
      <c r="F176" s="60" t="n">
        <v>112.56</v>
      </c>
      <c r="G176" s="14"/>
    </row>
    <row collapsed="false" customFormat="false" customHeight="false" hidden="false" ht="17.65" outlineLevel="0" r="177">
      <c r="A177" s="8" t="s">
        <v>309</v>
      </c>
      <c r="B177" s="63" t="s">
        <v>310</v>
      </c>
      <c r="C177" s="10"/>
      <c r="D177" s="11"/>
      <c r="E177" s="73" t="n">
        <v>1</v>
      </c>
      <c r="F177" s="60" t="n">
        <v>112.56</v>
      </c>
      <c r="G177" s="14"/>
    </row>
    <row collapsed="false" customFormat="false" customHeight="false" hidden="false" ht="48.5" outlineLevel="0" r="178">
      <c r="A178" s="8" t="n">
        <v>10</v>
      </c>
      <c r="B178" s="9" t="s">
        <v>311</v>
      </c>
      <c r="C178" s="10" t="s">
        <v>312</v>
      </c>
      <c r="D178" s="60" t="n">
        <v>330</v>
      </c>
      <c r="E178" s="73" t="n">
        <v>1</v>
      </c>
      <c r="F178" s="60" t="n">
        <f aca="false">E178*D178</f>
        <v>330</v>
      </c>
      <c r="G178" s="14"/>
    </row>
    <row collapsed="false" customFormat="false" customHeight="false" hidden="false" ht="48.5" outlineLevel="0" r="179">
      <c r="A179" s="8" t="n">
        <v>11</v>
      </c>
      <c r="B179" s="9" t="s">
        <v>313</v>
      </c>
      <c r="C179" s="10" t="s">
        <v>312</v>
      </c>
      <c r="D179" s="60" t="n">
        <v>490</v>
      </c>
      <c r="E179" s="76" t="n">
        <v>7</v>
      </c>
      <c r="F179" s="60" t="n">
        <v>490</v>
      </c>
      <c r="G179" s="14"/>
    </row>
    <row collapsed="false" customFormat="false" customHeight="false" hidden="false" ht="64.15" outlineLevel="0" r="180">
      <c r="A180" s="8" t="n">
        <v>12</v>
      </c>
      <c r="B180" s="9" t="s">
        <v>314</v>
      </c>
      <c r="C180" s="10" t="s">
        <v>312</v>
      </c>
      <c r="D180" s="60" t="n">
        <v>280</v>
      </c>
      <c r="E180" s="76" t="n">
        <v>1</v>
      </c>
      <c r="F180" s="60" t="n">
        <v>280</v>
      </c>
      <c r="G180" s="14"/>
    </row>
    <row collapsed="false" customFormat="false" customHeight="false" hidden="false" ht="64.15" outlineLevel="0" r="181">
      <c r="A181" s="8" t="n">
        <v>13</v>
      </c>
      <c r="B181" s="9" t="s">
        <v>315</v>
      </c>
      <c r="C181" s="10" t="s">
        <v>312</v>
      </c>
      <c r="D181" s="60" t="n">
        <v>280</v>
      </c>
      <c r="E181" s="76" t="n">
        <v>1</v>
      </c>
      <c r="F181" s="60" t="n">
        <v>280</v>
      </c>
      <c r="G181" s="14"/>
    </row>
    <row collapsed="false" customFormat="false" customHeight="false" hidden="false" ht="48.5" outlineLevel="0" r="182">
      <c r="A182" s="8" t="n">
        <v>14</v>
      </c>
      <c r="B182" s="9" t="s">
        <v>316</v>
      </c>
      <c r="C182" s="10" t="s">
        <v>312</v>
      </c>
      <c r="D182" s="60" t="n">
        <v>280</v>
      </c>
      <c r="E182" s="73" t="n">
        <v>1</v>
      </c>
      <c r="F182" s="60" t="n">
        <v>280</v>
      </c>
      <c r="G182" s="14"/>
    </row>
    <row collapsed="false" customFormat="false" customHeight="false" hidden="false" ht="47.95" outlineLevel="0" r="183">
      <c r="A183" s="8" t="n">
        <v>15</v>
      </c>
      <c r="B183" s="77" t="s">
        <v>317</v>
      </c>
      <c r="C183" s="78" t="s">
        <v>318</v>
      </c>
      <c r="D183" s="60" t="n">
        <v>2916</v>
      </c>
      <c r="E183" s="73" t="n">
        <v>1</v>
      </c>
      <c r="F183" s="60" t="n">
        <f aca="false">E183*D183</f>
        <v>2916</v>
      </c>
      <c r="G183" s="14"/>
    </row>
    <row collapsed="false" customFormat="false" customHeight="false" hidden="false" ht="64.15" outlineLevel="0" r="184">
      <c r="A184" s="8" t="n">
        <v>16</v>
      </c>
      <c r="B184" s="79" t="s">
        <v>319</v>
      </c>
      <c r="C184" s="78" t="s">
        <v>318</v>
      </c>
      <c r="D184" s="60"/>
      <c r="E184" s="73"/>
      <c r="F184" s="60"/>
      <c r="G184" s="14"/>
    </row>
    <row collapsed="false" customFormat="false" customHeight="false" hidden="false" ht="17.65" outlineLevel="0" r="185">
      <c r="A185" s="80" t="s">
        <v>320</v>
      </c>
      <c r="B185" s="77" t="s">
        <v>321</v>
      </c>
      <c r="C185" s="78" t="s">
        <v>318</v>
      </c>
      <c r="D185" s="60" t="n">
        <v>1409.93</v>
      </c>
      <c r="E185" s="73" t="n">
        <v>1</v>
      </c>
      <c r="F185" s="60" t="n">
        <f aca="false">E185*D185</f>
        <v>1409.93</v>
      </c>
      <c r="G185" s="14"/>
    </row>
    <row collapsed="false" customFormat="false" customHeight="false" hidden="false" ht="17.65" outlineLevel="0" r="186">
      <c r="A186" s="8" t="s">
        <v>322</v>
      </c>
      <c r="B186" s="77" t="s">
        <v>323</v>
      </c>
      <c r="C186" s="78" t="s">
        <v>318</v>
      </c>
      <c r="D186" s="60" t="n">
        <v>1514.96</v>
      </c>
      <c r="E186" s="73" t="n">
        <v>1</v>
      </c>
      <c r="F186" s="60" t="n">
        <f aca="false">E186*D186</f>
        <v>1514.96</v>
      </c>
      <c r="G186" s="14"/>
    </row>
    <row collapsed="false" customFormat="false" customHeight="false" hidden="false" ht="17.65" outlineLevel="0" r="187">
      <c r="A187" s="8" t="s">
        <v>324</v>
      </c>
      <c r="B187" s="77" t="s">
        <v>325</v>
      </c>
      <c r="C187" s="78" t="s">
        <v>318</v>
      </c>
      <c r="D187" s="60" t="n">
        <v>868.41</v>
      </c>
      <c r="E187" s="73" t="n">
        <v>1</v>
      </c>
      <c r="F187" s="60" t="n">
        <f aca="false">E187*D187</f>
        <v>868.41</v>
      </c>
      <c r="G187" s="14"/>
    </row>
    <row collapsed="false" customFormat="false" customHeight="false" hidden="false" ht="17.65" outlineLevel="0" r="188">
      <c r="A188" s="8" t="s">
        <v>326</v>
      </c>
      <c r="B188" s="77" t="s">
        <v>327</v>
      </c>
      <c r="C188" s="78" t="s">
        <v>318</v>
      </c>
      <c r="D188" s="60" t="n">
        <v>617.66</v>
      </c>
      <c r="E188" s="73" t="n">
        <v>1</v>
      </c>
      <c r="F188" s="60" t="n">
        <f aca="false">E188*D188</f>
        <v>617.66</v>
      </c>
      <c r="G188" s="14"/>
    </row>
    <row collapsed="false" customFormat="false" customHeight="false" hidden="false" ht="17.65" outlineLevel="0" r="189">
      <c r="A189" s="8" t="s">
        <v>328</v>
      </c>
      <c r="B189" s="77" t="s">
        <v>329</v>
      </c>
      <c r="C189" s="78" t="s">
        <v>318</v>
      </c>
      <c r="D189" s="60" t="n">
        <v>491.9</v>
      </c>
      <c r="E189" s="73" t="n">
        <v>1</v>
      </c>
      <c r="F189" s="60" t="n">
        <f aca="false">E189*D189</f>
        <v>491.9</v>
      </c>
      <c r="G189" s="14"/>
    </row>
    <row collapsed="false" customFormat="false" customHeight="false" hidden="false" ht="17.65" outlineLevel="0" r="190">
      <c r="A190" s="8" t="s">
        <v>330</v>
      </c>
      <c r="B190" s="77" t="s">
        <v>331</v>
      </c>
      <c r="C190" s="78" t="s">
        <v>318</v>
      </c>
      <c r="D190" s="60" t="n">
        <v>517.09</v>
      </c>
      <c r="E190" s="73" t="n">
        <v>1</v>
      </c>
      <c r="F190" s="60" t="n">
        <f aca="false">E190*D190</f>
        <v>517.09</v>
      </c>
      <c r="G190" s="14"/>
    </row>
    <row collapsed="false" customFormat="false" customHeight="false" hidden="false" ht="17.65" outlineLevel="0" r="191">
      <c r="A191" s="8" t="s">
        <v>332</v>
      </c>
      <c r="B191" s="77" t="s">
        <v>333</v>
      </c>
      <c r="C191" s="78" t="s">
        <v>318</v>
      </c>
      <c r="D191" s="60" t="n">
        <v>516.87</v>
      </c>
      <c r="E191" s="73" t="n">
        <v>1</v>
      </c>
      <c r="F191" s="60" t="n">
        <f aca="false">E191*D191</f>
        <v>516.87</v>
      </c>
      <c r="G191" s="14"/>
    </row>
    <row collapsed="false" customFormat="false" customHeight="false" hidden="false" ht="17.65" outlineLevel="0" r="192">
      <c r="A192" s="8" t="s">
        <v>334</v>
      </c>
      <c r="B192" s="77" t="s">
        <v>335</v>
      </c>
      <c r="C192" s="78" t="s">
        <v>318</v>
      </c>
      <c r="D192" s="60" t="n">
        <v>617.21</v>
      </c>
      <c r="E192" s="73" t="n">
        <v>1</v>
      </c>
      <c r="F192" s="60" t="n">
        <f aca="false">E192*D192</f>
        <v>617.21</v>
      </c>
      <c r="G192" s="14"/>
    </row>
    <row collapsed="false" customFormat="false" customHeight="false" hidden="false" ht="17.65" outlineLevel="0" r="193">
      <c r="A193" s="8" t="s">
        <v>336</v>
      </c>
      <c r="B193" s="77" t="s">
        <v>337</v>
      </c>
      <c r="C193" s="78" t="s">
        <v>318</v>
      </c>
      <c r="D193" s="60" t="n">
        <v>516.87</v>
      </c>
      <c r="E193" s="73" t="n">
        <v>1</v>
      </c>
      <c r="F193" s="60" t="n">
        <f aca="false">E193*D193</f>
        <v>516.87</v>
      </c>
      <c r="G193" s="14"/>
    </row>
    <row collapsed="false" customFormat="false" customHeight="false" hidden="false" ht="17.65" outlineLevel="0" r="194">
      <c r="A194" s="8" t="s">
        <v>338</v>
      </c>
      <c r="B194" s="77" t="s">
        <v>339</v>
      </c>
      <c r="C194" s="78" t="s">
        <v>318</v>
      </c>
      <c r="D194" s="60" t="n">
        <v>491.68</v>
      </c>
      <c r="E194" s="73" t="n">
        <v>1</v>
      </c>
      <c r="F194" s="60" t="n">
        <f aca="false">E194*D194</f>
        <v>491.68</v>
      </c>
      <c r="G194" s="14"/>
    </row>
    <row collapsed="false" customFormat="false" customHeight="false" hidden="false" ht="17.65" outlineLevel="0" r="195">
      <c r="A195" s="8" t="s">
        <v>340</v>
      </c>
      <c r="B195" s="77" t="s">
        <v>341</v>
      </c>
      <c r="C195" s="78" t="s">
        <v>318</v>
      </c>
      <c r="D195" s="60" t="n">
        <v>491.68</v>
      </c>
      <c r="E195" s="73" t="n">
        <v>1</v>
      </c>
      <c r="F195" s="60" t="n">
        <f aca="false">E195*D195</f>
        <v>491.68</v>
      </c>
      <c r="G195" s="14"/>
    </row>
    <row collapsed="false" customFormat="false" customHeight="false" hidden="false" ht="48.5" outlineLevel="0" r="196">
      <c r="A196" s="8" t="n">
        <v>17</v>
      </c>
      <c r="B196" s="77" t="s">
        <v>342</v>
      </c>
      <c r="C196" s="78" t="s">
        <v>318</v>
      </c>
      <c r="D196" s="60" t="n">
        <v>120</v>
      </c>
      <c r="E196" s="73" t="n">
        <v>1</v>
      </c>
      <c r="F196" s="60" t="n">
        <f aca="false">E196*D196</f>
        <v>120</v>
      </c>
      <c r="G196" s="14"/>
    </row>
    <row collapsed="false" customFormat="false" customHeight="false" hidden="false" ht="47.95" outlineLevel="0" r="197">
      <c r="A197" s="8" t="n">
        <v>18</v>
      </c>
      <c r="B197" s="77" t="s">
        <v>343</v>
      </c>
      <c r="C197" s="78" t="s">
        <v>121</v>
      </c>
      <c r="D197" s="60" t="n">
        <v>200</v>
      </c>
      <c r="E197" s="73" t="n">
        <v>1</v>
      </c>
      <c r="F197" s="60" t="n">
        <f aca="false">E197*D197</f>
        <v>200</v>
      </c>
      <c r="G197" s="14"/>
    </row>
    <row collapsed="false" customFormat="false" customHeight="false" hidden="false" ht="47.95" outlineLevel="0" r="198">
      <c r="A198" s="8" t="n">
        <v>19</v>
      </c>
      <c r="B198" s="77" t="s">
        <v>344</v>
      </c>
      <c r="C198" s="78" t="s">
        <v>121</v>
      </c>
      <c r="D198" s="60" t="n">
        <v>250</v>
      </c>
      <c r="E198" s="73" t="n">
        <v>1</v>
      </c>
      <c r="F198" s="60" t="n">
        <f aca="false">E198*D198</f>
        <v>250</v>
      </c>
      <c r="G198" s="14"/>
    </row>
    <row collapsed="false" customFormat="false" customHeight="false" hidden="false" ht="32.5" outlineLevel="0" r="199">
      <c r="A199" s="8" t="n">
        <v>20</v>
      </c>
      <c r="B199" s="77" t="s">
        <v>345</v>
      </c>
      <c r="C199" s="78" t="s">
        <v>121</v>
      </c>
      <c r="D199" s="60" t="n">
        <v>750</v>
      </c>
      <c r="E199" s="73" t="n">
        <v>1</v>
      </c>
      <c r="F199" s="60" t="n">
        <f aca="false">E199*D199</f>
        <v>750</v>
      </c>
      <c r="G199" s="14"/>
    </row>
    <row collapsed="false" customFormat="false" customHeight="false" hidden="false" ht="32.5" outlineLevel="0" r="200">
      <c r="A200" s="8" t="n">
        <v>21</v>
      </c>
      <c r="B200" s="77" t="s">
        <v>346</v>
      </c>
      <c r="C200" s="78" t="s">
        <v>121</v>
      </c>
      <c r="D200" s="60" t="n">
        <v>750</v>
      </c>
      <c r="E200" s="73" t="n">
        <v>1</v>
      </c>
      <c r="F200" s="60" t="n">
        <f aca="false">E200*D200</f>
        <v>750</v>
      </c>
      <c r="G200" s="14"/>
    </row>
    <row collapsed="false" customFormat="false" customHeight="false" hidden="false" ht="17.65" outlineLevel="0" r="201">
      <c r="A201" s="8" t="n">
        <v>22</v>
      </c>
      <c r="B201" s="77" t="s">
        <v>347</v>
      </c>
      <c r="C201" s="78" t="s">
        <v>121</v>
      </c>
      <c r="D201" s="60" t="n">
        <v>1300</v>
      </c>
      <c r="E201" s="73" t="n">
        <v>1</v>
      </c>
      <c r="F201" s="60" t="n">
        <f aca="false">E201*D201</f>
        <v>1300</v>
      </c>
      <c r="G201" s="14"/>
    </row>
    <row collapsed="false" customFormat="false" customHeight="false" hidden="false" ht="17.65" outlineLevel="0" r="202">
      <c r="A202" s="8" t="n">
        <v>23</v>
      </c>
      <c r="B202" s="81" t="s">
        <v>348</v>
      </c>
      <c r="C202" s="82" t="s">
        <v>312</v>
      </c>
      <c r="D202" s="83"/>
      <c r="E202" s="76"/>
      <c r="F202" s="19" t="n">
        <f aca="false">4000+843-916.59+425+225+59.536-509.72</f>
        <v>4126.226</v>
      </c>
      <c r="G202" s="14"/>
    </row>
    <row collapsed="false" customFormat="false" customHeight="false" hidden="false" ht="17.65" outlineLevel="0" r="203">
      <c r="A203" s="84" t="s">
        <v>349</v>
      </c>
      <c r="B203" s="84"/>
      <c r="C203" s="85"/>
      <c r="D203" s="44"/>
      <c r="E203" s="76"/>
      <c r="F203" s="44" t="n">
        <f aca="false">SUM(F8:F202)</f>
        <v>77738.7034999999</v>
      </c>
      <c r="G203" s="86" t="n">
        <f aca="false">F203/F256</f>
        <v>0.750424313190502</v>
      </c>
    </row>
    <row collapsed="false" customFormat="false" customHeight="false" hidden="false" ht="17.9" outlineLevel="0" r="204">
      <c r="A204" s="87" t="s">
        <v>350</v>
      </c>
      <c r="B204" s="87"/>
      <c r="C204" s="87"/>
      <c r="D204" s="88"/>
      <c r="E204" s="89"/>
      <c r="F204" s="90"/>
      <c r="G204" s="91"/>
    </row>
    <row collapsed="false" customFormat="false" customHeight="false" hidden="false" ht="34.6" outlineLevel="0" r="205">
      <c r="A205" s="49" t="n">
        <v>1</v>
      </c>
      <c r="B205" s="92" t="s">
        <v>351</v>
      </c>
      <c r="C205" s="93" t="s">
        <v>121</v>
      </c>
      <c r="D205" s="13" t="n">
        <v>0.75</v>
      </c>
      <c r="E205" s="13" t="n">
        <v>3000</v>
      </c>
      <c r="F205" s="94" t="n">
        <f aca="false">E205*D205</f>
        <v>2250</v>
      </c>
      <c r="G205" s="95"/>
    </row>
    <row collapsed="false" customFormat="false" customHeight="false" hidden="false" ht="34.6" outlineLevel="0" r="206">
      <c r="A206" s="49" t="n">
        <v>2</v>
      </c>
      <c r="B206" s="92" t="s">
        <v>352</v>
      </c>
      <c r="C206" s="93" t="s">
        <v>121</v>
      </c>
      <c r="D206" s="11" t="n">
        <v>1.3008</v>
      </c>
      <c r="E206" s="13" t="n">
        <v>600</v>
      </c>
      <c r="F206" s="13" t="n">
        <f aca="false">E206*D206</f>
        <v>780.48</v>
      </c>
      <c r="G206" s="95"/>
    </row>
    <row collapsed="false" customFormat="false" customHeight="false" hidden="false" ht="34.6" outlineLevel="0" r="207">
      <c r="A207" s="49" t="n">
        <v>3</v>
      </c>
      <c r="B207" s="92" t="s">
        <v>353</v>
      </c>
      <c r="C207" s="93" t="s">
        <v>121</v>
      </c>
      <c r="D207" s="46" t="n">
        <v>2.85</v>
      </c>
      <c r="E207" s="46" t="n">
        <v>80</v>
      </c>
      <c r="F207" s="46" t="n">
        <f aca="false">E207*D207</f>
        <v>228</v>
      </c>
      <c r="G207" s="95"/>
    </row>
    <row collapsed="false" customFormat="false" customHeight="false" hidden="false" ht="19.65" outlineLevel="0" r="208">
      <c r="A208" s="49" t="n">
        <v>4</v>
      </c>
      <c r="B208" s="96" t="s">
        <v>354</v>
      </c>
      <c r="C208" s="93" t="s">
        <v>121</v>
      </c>
      <c r="D208" s="97" t="n">
        <v>7.8</v>
      </c>
      <c r="E208" s="97" t="n">
        <v>10</v>
      </c>
      <c r="F208" s="97" t="n">
        <f aca="false">E208*D208</f>
        <v>78</v>
      </c>
      <c r="G208" s="95"/>
    </row>
    <row collapsed="false" customFormat="false" customHeight="false" hidden="false" ht="50.1" outlineLevel="0" r="209">
      <c r="A209" s="49" t="n">
        <v>5</v>
      </c>
      <c r="B209" s="96" t="s">
        <v>355</v>
      </c>
      <c r="C209" s="93" t="s">
        <v>121</v>
      </c>
      <c r="D209" s="98" t="n">
        <v>1.525</v>
      </c>
      <c r="E209" s="97" t="n">
        <v>6400</v>
      </c>
      <c r="F209" s="97" t="n">
        <f aca="false">E209*D209</f>
        <v>9760</v>
      </c>
      <c r="G209" s="95"/>
    </row>
    <row collapsed="false" customFormat="false" customHeight="false" hidden="false" ht="66.05" outlineLevel="0" r="210">
      <c r="A210" s="49" t="n">
        <v>6</v>
      </c>
      <c r="B210" s="96" t="s">
        <v>356</v>
      </c>
      <c r="C210" s="93" t="s">
        <v>121</v>
      </c>
      <c r="D210" s="98" t="n">
        <v>3.475</v>
      </c>
      <c r="E210" s="97" t="n">
        <v>150</v>
      </c>
      <c r="F210" s="97" t="n">
        <f aca="false">E210*D210</f>
        <v>521.25</v>
      </c>
      <c r="G210" s="95"/>
    </row>
    <row collapsed="false" customFormat="false" customHeight="false" hidden="false" ht="66.05" outlineLevel="0" r="211">
      <c r="A211" s="49" t="n">
        <v>7</v>
      </c>
      <c r="B211" s="96" t="s">
        <v>357</v>
      </c>
      <c r="C211" s="93" t="s">
        <v>121</v>
      </c>
      <c r="D211" s="98" t="n">
        <v>3.4325</v>
      </c>
      <c r="E211" s="97" t="n">
        <v>200</v>
      </c>
      <c r="F211" s="97" t="n">
        <f aca="false">E211*D211</f>
        <v>686.5</v>
      </c>
      <c r="G211" s="95"/>
    </row>
    <row collapsed="false" customFormat="false" customHeight="false" hidden="false" ht="19.65" outlineLevel="0" r="212">
      <c r="A212" s="49" t="n">
        <v>8</v>
      </c>
      <c r="B212" s="96" t="s">
        <v>358</v>
      </c>
      <c r="C212" s="93" t="s">
        <v>121</v>
      </c>
      <c r="D212" s="98" t="n">
        <v>15</v>
      </c>
      <c r="E212" s="97" t="n">
        <v>56</v>
      </c>
      <c r="F212" s="97" t="n">
        <f aca="false">E212*D212</f>
        <v>840</v>
      </c>
      <c r="G212" s="95"/>
    </row>
    <row collapsed="false" customFormat="false" customHeight="false" hidden="false" ht="17.65" outlineLevel="0" r="213">
      <c r="A213" s="84" t="s">
        <v>359</v>
      </c>
      <c r="B213" s="84"/>
      <c r="C213" s="99"/>
      <c r="D213" s="44"/>
      <c r="E213" s="76"/>
      <c r="F213" s="100" t="n">
        <f aca="false">SUM(F205:F212)</f>
        <v>15144.23</v>
      </c>
      <c r="G213" s="86" t="n">
        <f aca="false">F213/F256</f>
        <v>0.146189708406302</v>
      </c>
    </row>
    <row collapsed="false" customFormat="false" customHeight="false" hidden="false" ht="17.65" outlineLevel="0" r="214">
      <c r="A214" s="87" t="s">
        <v>360</v>
      </c>
      <c r="B214" s="87"/>
      <c r="C214" s="87"/>
      <c r="D214" s="88"/>
      <c r="E214" s="89"/>
      <c r="F214" s="90"/>
      <c r="G214" s="101"/>
    </row>
    <row collapsed="false" customFormat="false" customHeight="false" hidden="false" ht="17.65" outlineLevel="0" r="215">
      <c r="A215" s="102" t="n">
        <v>1</v>
      </c>
      <c r="B215" s="103" t="s">
        <v>361</v>
      </c>
      <c r="C215" s="28" t="s">
        <v>121</v>
      </c>
      <c r="D215" s="104" t="n">
        <v>977</v>
      </c>
      <c r="E215" s="28" t="n">
        <v>1</v>
      </c>
      <c r="F215" s="104" t="n">
        <v>977</v>
      </c>
      <c r="G215" s="14"/>
    </row>
    <row collapsed="false" customFormat="false" customHeight="false" hidden="false" ht="32.5" outlineLevel="0" r="216">
      <c r="A216" s="102" t="n">
        <v>2</v>
      </c>
      <c r="B216" s="103" t="s">
        <v>362</v>
      </c>
      <c r="C216" s="28" t="s">
        <v>318</v>
      </c>
      <c r="D216" s="104" t="n">
        <v>1083.78</v>
      </c>
      <c r="E216" s="28" t="n">
        <v>1</v>
      </c>
      <c r="F216" s="104" t="n">
        <f aca="false">E216*D216</f>
        <v>1083.78</v>
      </c>
      <c r="G216" s="14"/>
    </row>
    <row collapsed="false" customFormat="false" customHeight="false" hidden="false" ht="17.65" outlineLevel="0" r="217">
      <c r="A217" s="102" t="n">
        <v>3</v>
      </c>
      <c r="B217" s="103" t="s">
        <v>363</v>
      </c>
      <c r="C217" s="28" t="s">
        <v>121</v>
      </c>
      <c r="D217" s="104" t="n">
        <v>25.91</v>
      </c>
      <c r="E217" s="28" t="n">
        <v>2</v>
      </c>
      <c r="F217" s="104" t="n">
        <v>51.82</v>
      </c>
      <c r="G217" s="14"/>
    </row>
    <row collapsed="false" customFormat="false" customHeight="false" hidden="false" ht="17.65" outlineLevel="0" r="218">
      <c r="A218" s="84" t="s">
        <v>364</v>
      </c>
      <c r="B218" s="84"/>
      <c r="C218" s="99"/>
      <c r="D218" s="44"/>
      <c r="E218" s="105"/>
      <c r="F218" s="100" t="n">
        <f aca="false">SUM(F215:F217)</f>
        <v>2112.6</v>
      </c>
      <c r="G218" s="86" t="n">
        <f aca="false">F218/F256</f>
        <v>0.0203932704389166</v>
      </c>
    </row>
    <row collapsed="false" customFormat="false" customHeight="false" hidden="false" ht="17.65" outlineLevel="0" r="219">
      <c r="A219" s="87" t="s">
        <v>365</v>
      </c>
      <c r="B219" s="87"/>
      <c r="C219" s="87"/>
      <c r="D219" s="88"/>
      <c r="E219" s="89"/>
      <c r="F219" s="90"/>
      <c r="G219" s="106"/>
    </row>
    <row collapsed="false" customFormat="false" customHeight="false" hidden="false" ht="17.65" outlineLevel="0" r="220">
      <c r="A220" s="102" t="n">
        <v>1</v>
      </c>
      <c r="B220" s="103" t="s">
        <v>366</v>
      </c>
      <c r="C220" s="28" t="s">
        <v>121</v>
      </c>
      <c r="D220" s="104" t="n">
        <v>13.73</v>
      </c>
      <c r="E220" s="28" t="n">
        <v>45</v>
      </c>
      <c r="F220" s="104" t="n">
        <f aca="false">D220*E220</f>
        <v>617.85</v>
      </c>
      <c r="G220" s="14"/>
    </row>
    <row collapsed="false" customFormat="false" customHeight="false" hidden="false" ht="32.8" outlineLevel="0" r="221">
      <c r="A221" s="102" t="n">
        <v>2</v>
      </c>
      <c r="B221" s="103" t="s">
        <v>367</v>
      </c>
      <c r="C221" s="28" t="s">
        <v>121</v>
      </c>
      <c r="D221" s="104" t="n">
        <v>8.25</v>
      </c>
      <c r="E221" s="28" t="n">
        <v>15</v>
      </c>
      <c r="F221" s="104" t="n">
        <f aca="false">D221*E221</f>
        <v>123.75</v>
      </c>
      <c r="G221" s="14"/>
    </row>
    <row collapsed="false" customFormat="false" customHeight="false" hidden="false" ht="17.65" outlineLevel="0" r="222">
      <c r="A222" s="102" t="n">
        <v>3</v>
      </c>
      <c r="B222" s="103" t="s">
        <v>368</v>
      </c>
      <c r="C222" s="28" t="s">
        <v>121</v>
      </c>
      <c r="D222" s="104" t="n">
        <v>33</v>
      </c>
      <c r="E222" s="28" t="n">
        <v>5</v>
      </c>
      <c r="F222" s="104" t="n">
        <f aca="false">D222*E222</f>
        <v>165</v>
      </c>
      <c r="G222" s="14"/>
    </row>
    <row collapsed="false" customFormat="false" customHeight="false" hidden="false" ht="17.65" outlineLevel="0" r="223">
      <c r="A223" s="102" t="n">
        <v>4</v>
      </c>
      <c r="B223" s="103" t="s">
        <v>369</v>
      </c>
      <c r="C223" s="28" t="s">
        <v>121</v>
      </c>
      <c r="D223" s="104" t="n">
        <v>41.83</v>
      </c>
      <c r="E223" s="28" t="n">
        <v>7</v>
      </c>
      <c r="F223" s="104" t="n">
        <f aca="false">D223*E223</f>
        <v>292.81</v>
      </c>
      <c r="G223" s="107"/>
    </row>
    <row collapsed="false" customFormat="false" customHeight="false" hidden="false" ht="17.65" outlineLevel="0" r="224">
      <c r="A224" s="102" t="n">
        <v>5</v>
      </c>
      <c r="B224" s="103" t="s">
        <v>370</v>
      </c>
      <c r="C224" s="28" t="s">
        <v>121</v>
      </c>
      <c r="D224" s="104" t="n">
        <v>66</v>
      </c>
      <c r="E224" s="28" t="n">
        <v>1</v>
      </c>
      <c r="F224" s="104" t="n">
        <f aca="false">D224*E224</f>
        <v>66</v>
      </c>
      <c r="G224" s="108"/>
    </row>
    <row collapsed="false" customFormat="false" customHeight="false" hidden="false" ht="17.65" outlineLevel="0" r="225">
      <c r="A225" s="102" t="n">
        <v>6</v>
      </c>
      <c r="B225" s="103" t="s">
        <v>371</v>
      </c>
      <c r="C225" s="28" t="s">
        <v>121</v>
      </c>
      <c r="D225" s="104" t="n">
        <v>35</v>
      </c>
      <c r="E225" s="28" t="n">
        <v>1</v>
      </c>
      <c r="F225" s="104" t="n">
        <f aca="false">D225*E225</f>
        <v>35</v>
      </c>
      <c r="G225" s="109"/>
    </row>
    <row collapsed="false" customFormat="false" customHeight="false" hidden="false" ht="17.65" outlineLevel="0" r="226">
      <c r="A226" s="102" t="n">
        <v>7</v>
      </c>
      <c r="B226" s="103" t="s">
        <v>372</v>
      </c>
      <c r="C226" s="28" t="s">
        <v>121</v>
      </c>
      <c r="D226" s="104" t="n">
        <v>24.35</v>
      </c>
      <c r="E226" s="28" t="n">
        <v>2</v>
      </c>
      <c r="F226" s="104" t="n">
        <f aca="false">D226*E226</f>
        <v>48.7</v>
      </c>
      <c r="G226" s="109"/>
    </row>
    <row collapsed="false" customFormat="false" customHeight="false" hidden="false" ht="32.8" outlineLevel="0" r="227">
      <c r="A227" s="102" t="n">
        <v>8</v>
      </c>
      <c r="B227" s="103" t="s">
        <v>373</v>
      </c>
      <c r="C227" s="28" t="s">
        <v>121</v>
      </c>
      <c r="D227" s="104" t="n">
        <v>170</v>
      </c>
      <c r="E227" s="28" t="n">
        <v>1</v>
      </c>
      <c r="F227" s="104" t="n">
        <f aca="false">D227*E227</f>
        <v>170</v>
      </c>
      <c r="G227" s="107"/>
    </row>
    <row collapsed="false" customFormat="false" customHeight="false" hidden="false" ht="17.65" outlineLevel="0" r="228">
      <c r="A228" s="102" t="n">
        <v>9</v>
      </c>
      <c r="B228" s="103" t="s">
        <v>374</v>
      </c>
      <c r="C228" s="28" t="s">
        <v>121</v>
      </c>
      <c r="D228" s="104" t="n">
        <v>27</v>
      </c>
      <c r="E228" s="28" t="n">
        <v>7</v>
      </c>
      <c r="F228" s="104" t="n">
        <f aca="false">D228*E228</f>
        <v>189</v>
      </c>
      <c r="G228" s="108"/>
    </row>
    <row collapsed="false" customFormat="false" customHeight="false" hidden="false" ht="17.65" outlineLevel="0" r="229">
      <c r="A229" s="102" t="n">
        <v>10</v>
      </c>
      <c r="B229" s="103" t="s">
        <v>375</v>
      </c>
      <c r="C229" s="28" t="s">
        <v>121</v>
      </c>
      <c r="D229" s="104" t="n">
        <v>36.5</v>
      </c>
      <c r="E229" s="28" t="n">
        <v>10</v>
      </c>
      <c r="F229" s="104" t="n">
        <f aca="false">D229*E229</f>
        <v>365</v>
      </c>
      <c r="G229" s="108"/>
    </row>
    <row collapsed="false" customFormat="false" customHeight="false" hidden="false" ht="17.65" outlineLevel="0" r="230">
      <c r="A230" s="102" t="n">
        <v>11</v>
      </c>
      <c r="B230" s="103" t="s">
        <v>376</v>
      </c>
      <c r="C230" s="28" t="s">
        <v>121</v>
      </c>
      <c r="D230" s="104" t="n">
        <v>450</v>
      </c>
      <c r="E230" s="28" t="n">
        <v>1</v>
      </c>
      <c r="F230" s="104" t="n">
        <f aca="false">D230*E230</f>
        <v>450</v>
      </c>
      <c r="G230" s="108"/>
    </row>
    <row collapsed="false" customFormat="false" customHeight="false" hidden="false" ht="32.8" outlineLevel="0" r="231">
      <c r="A231" s="102" t="n">
        <v>12</v>
      </c>
      <c r="B231" s="103" t="s">
        <v>377</v>
      </c>
      <c r="C231" s="28" t="s">
        <v>121</v>
      </c>
      <c r="D231" s="104" t="n">
        <v>0.35</v>
      </c>
      <c r="E231" s="28" t="n">
        <v>150</v>
      </c>
      <c r="F231" s="104" t="n">
        <f aca="false">D231*E231</f>
        <v>52.5</v>
      </c>
      <c r="G231" s="108"/>
    </row>
    <row collapsed="false" customFormat="false" customHeight="false" hidden="false" ht="32.8" outlineLevel="0" r="232">
      <c r="A232" s="102" t="n">
        <v>13</v>
      </c>
      <c r="B232" s="103" t="s">
        <v>378</v>
      </c>
      <c r="C232" s="28" t="s">
        <v>121</v>
      </c>
      <c r="D232" s="104" t="n">
        <v>5.1</v>
      </c>
      <c r="E232" s="28" t="n">
        <v>8</v>
      </c>
      <c r="F232" s="104" t="n">
        <f aca="false">D232*E232</f>
        <v>40.8</v>
      </c>
      <c r="G232" s="108"/>
    </row>
    <row collapsed="false" customFormat="false" customHeight="false" hidden="false" ht="48.5" outlineLevel="0" r="233">
      <c r="A233" s="102" t="n">
        <v>14</v>
      </c>
      <c r="B233" s="103" t="s">
        <v>379</v>
      </c>
      <c r="C233" s="28" t="s">
        <v>121</v>
      </c>
      <c r="D233" s="104" t="n">
        <v>5.8</v>
      </c>
      <c r="E233" s="28" t="n">
        <v>20</v>
      </c>
      <c r="F233" s="104" t="n">
        <f aca="false">D233*E233</f>
        <v>116</v>
      </c>
      <c r="G233" s="109"/>
    </row>
    <row collapsed="false" customFormat="false" customHeight="false" hidden="false" ht="32.8" outlineLevel="0" r="234">
      <c r="A234" s="102" t="n">
        <v>15</v>
      </c>
      <c r="B234" s="103" t="s">
        <v>380</v>
      </c>
      <c r="C234" s="28" t="s">
        <v>121</v>
      </c>
      <c r="D234" s="104" t="n">
        <v>320</v>
      </c>
      <c r="E234" s="28" t="n">
        <v>1</v>
      </c>
      <c r="F234" s="104" t="n">
        <f aca="false">D234*E234</f>
        <v>320</v>
      </c>
      <c r="G234" s="109"/>
    </row>
    <row collapsed="false" customFormat="false" customHeight="false" hidden="false" ht="17.65" outlineLevel="0" r="235">
      <c r="A235" s="84" t="s">
        <v>381</v>
      </c>
      <c r="B235" s="84"/>
      <c r="C235" s="99"/>
      <c r="D235" s="44"/>
      <c r="E235" s="100"/>
      <c r="F235" s="100" t="n">
        <f aca="false">SUM(F220:F234)</f>
        <v>3052.41</v>
      </c>
      <c r="G235" s="86" t="n">
        <f aca="false">F235/F256</f>
        <v>0.0294654087950646</v>
      </c>
    </row>
    <row collapsed="false" customFormat="false" customHeight="false" hidden="false" ht="17.65" outlineLevel="0" r="236">
      <c r="A236" s="110" t="s">
        <v>382</v>
      </c>
      <c r="B236" s="110"/>
      <c r="C236" s="110"/>
      <c r="D236" s="111"/>
      <c r="E236" s="89"/>
      <c r="F236" s="112"/>
      <c r="G236" s="113"/>
    </row>
    <row collapsed="false" customFormat="false" customHeight="false" hidden="false" ht="32.8" outlineLevel="0" r="237">
      <c r="A237" s="114" t="n">
        <v>1</v>
      </c>
      <c r="B237" s="115" t="s">
        <v>383</v>
      </c>
      <c r="C237" s="116" t="s">
        <v>121</v>
      </c>
      <c r="D237" s="105" t="n">
        <v>110</v>
      </c>
      <c r="E237" s="105" t="n">
        <v>3</v>
      </c>
      <c r="F237" s="105" t="n">
        <f aca="false">D237*E237</f>
        <v>330</v>
      </c>
      <c r="G237" s="117"/>
    </row>
    <row collapsed="false" customFormat="false" customHeight="false" hidden="false" ht="17.65" outlineLevel="0" r="238">
      <c r="A238" s="84" t="s">
        <v>384</v>
      </c>
      <c r="B238" s="84"/>
      <c r="C238" s="85"/>
      <c r="D238" s="44"/>
      <c r="E238" s="105"/>
      <c r="F238" s="100" t="n">
        <f aca="false">SUM(F237:F237)</f>
        <v>330</v>
      </c>
      <c r="G238" s="86" t="n">
        <f aca="false">F238/F256</f>
        <v>0.00318554352212558</v>
      </c>
    </row>
    <row collapsed="false" customFormat="false" customHeight="false" hidden="false" ht="17.65" outlineLevel="0" r="239">
      <c r="A239" s="87" t="s">
        <v>385</v>
      </c>
      <c r="B239" s="87"/>
      <c r="C239" s="87"/>
      <c r="D239" s="88"/>
      <c r="E239" s="89"/>
      <c r="F239" s="90"/>
      <c r="G239" s="113"/>
    </row>
    <row collapsed="false" customFormat="false" customHeight="false" hidden="false" ht="17.65" outlineLevel="0" r="240">
      <c r="A240" s="102" t="n">
        <v>1</v>
      </c>
      <c r="B240" s="103" t="s">
        <v>386</v>
      </c>
      <c r="C240" s="102" t="s">
        <v>121</v>
      </c>
      <c r="D240" s="105" t="n">
        <v>1708.33</v>
      </c>
      <c r="E240" s="105" t="n">
        <v>1</v>
      </c>
      <c r="F240" s="105" t="n">
        <f aca="false">D240*E240</f>
        <v>1708.33</v>
      </c>
      <c r="G240" s="118"/>
    </row>
    <row collapsed="false" customFormat="false" customHeight="false" hidden="false" ht="17.65" outlineLevel="0" r="241">
      <c r="A241" s="102" t="n">
        <v>2</v>
      </c>
      <c r="B241" s="103" t="s">
        <v>387</v>
      </c>
      <c r="C241" s="49" t="s">
        <v>121</v>
      </c>
      <c r="D241" s="105" t="n">
        <v>282.21</v>
      </c>
      <c r="E241" s="105" t="n">
        <v>2</v>
      </c>
      <c r="F241" s="105" t="n">
        <f aca="false">D241*E241</f>
        <v>564.42</v>
      </c>
      <c r="G241" s="109"/>
    </row>
    <row collapsed="false" customFormat="false" customHeight="false" hidden="false" ht="17.65" outlineLevel="0" r="242">
      <c r="A242" s="102" t="n">
        <v>3</v>
      </c>
      <c r="B242" s="103" t="s">
        <v>388</v>
      </c>
      <c r="C242" s="49" t="s">
        <v>121</v>
      </c>
      <c r="D242" s="105" t="n">
        <v>309.97</v>
      </c>
      <c r="E242" s="105" t="n">
        <v>1</v>
      </c>
      <c r="F242" s="105" t="n">
        <f aca="false">D242*E242</f>
        <v>309.97</v>
      </c>
      <c r="G242" s="109"/>
    </row>
    <row collapsed="false" customFormat="false" customHeight="false" hidden="false" ht="32.8" outlineLevel="0" r="243">
      <c r="A243" s="102" t="n">
        <v>4</v>
      </c>
      <c r="B243" s="103" t="s">
        <v>389</v>
      </c>
      <c r="C243" s="49" t="s">
        <v>121</v>
      </c>
      <c r="D243" s="105" t="n">
        <v>1907.88</v>
      </c>
      <c r="E243" s="105" t="n">
        <v>1</v>
      </c>
      <c r="F243" s="105" t="n">
        <f aca="false">D243*E243</f>
        <v>1907.88</v>
      </c>
      <c r="G243" s="109"/>
    </row>
    <row collapsed="false" customFormat="false" customHeight="false" hidden="false" ht="17.65" outlineLevel="0" r="244">
      <c r="A244" s="119" t="s">
        <v>390</v>
      </c>
      <c r="B244" s="119"/>
      <c r="C244" s="120"/>
      <c r="D244" s="72"/>
      <c r="E244" s="44"/>
      <c r="F244" s="100" t="n">
        <f aca="false">SUM(F240:F243)</f>
        <v>4490.6</v>
      </c>
      <c r="G244" s="86" t="n">
        <f aca="false">F244/F256</f>
        <v>0.0433484901225973</v>
      </c>
    </row>
    <row collapsed="false" customFormat="false" customHeight="false" hidden="false" ht="17.65" outlineLevel="0" r="245">
      <c r="A245" s="91" t="s">
        <v>391</v>
      </c>
      <c r="B245" s="91"/>
      <c r="C245" s="91"/>
      <c r="D245" s="121"/>
      <c r="E245" s="89"/>
      <c r="F245" s="90"/>
      <c r="G245" s="7"/>
    </row>
    <row collapsed="false" customFormat="false" customHeight="false" hidden="false" ht="32.8" outlineLevel="0" r="246">
      <c r="A246" s="122" t="n">
        <v>1</v>
      </c>
      <c r="B246" s="123" t="s">
        <v>392</v>
      </c>
      <c r="C246" s="28" t="s">
        <v>121</v>
      </c>
      <c r="D246" s="19" t="n">
        <v>19</v>
      </c>
      <c r="E246" s="19" t="n">
        <v>1</v>
      </c>
      <c r="F246" s="19" t="n">
        <f aca="false">E246*D246</f>
        <v>19</v>
      </c>
      <c r="G246" s="124"/>
    </row>
    <row collapsed="false" customFormat="false" customHeight="false" hidden="false" ht="17.65" outlineLevel="0" r="247">
      <c r="A247" s="122" t="n">
        <v>2</v>
      </c>
      <c r="B247" s="96" t="s">
        <v>393</v>
      </c>
      <c r="C247" s="28" t="s">
        <v>121</v>
      </c>
      <c r="D247" s="19" t="n">
        <v>15.71</v>
      </c>
      <c r="E247" s="19" t="n">
        <v>2</v>
      </c>
      <c r="F247" s="19" t="n">
        <f aca="false">E247*D247</f>
        <v>31.42</v>
      </c>
      <c r="G247" s="124"/>
    </row>
    <row collapsed="false" customFormat="false" customHeight="false" hidden="false" ht="32.8" outlineLevel="0" r="248">
      <c r="A248" s="122" t="n">
        <v>3</v>
      </c>
      <c r="B248" s="52" t="s">
        <v>394</v>
      </c>
      <c r="C248" s="49" t="s">
        <v>395</v>
      </c>
      <c r="D248" s="19" t="n">
        <v>171.6</v>
      </c>
      <c r="E248" s="76" t="n">
        <v>1</v>
      </c>
      <c r="F248" s="19" t="n">
        <f aca="false">E248*D248</f>
        <v>171.6</v>
      </c>
      <c r="G248" s="124"/>
    </row>
    <row collapsed="false" customFormat="false" customHeight="false" hidden="false" ht="32.8" outlineLevel="0" r="249">
      <c r="A249" s="122" t="n">
        <v>4</v>
      </c>
      <c r="B249" s="52" t="s">
        <v>396</v>
      </c>
      <c r="C249" s="49" t="s">
        <v>121</v>
      </c>
      <c r="D249" s="19" t="n">
        <v>40</v>
      </c>
      <c r="E249" s="76" t="n">
        <v>1</v>
      </c>
      <c r="F249" s="19" t="n">
        <v>40</v>
      </c>
      <c r="G249" s="124"/>
    </row>
    <row collapsed="false" customFormat="false" customHeight="false" hidden="false" ht="17.65" outlineLevel="0" r="250">
      <c r="A250" s="122" t="n">
        <v>5</v>
      </c>
      <c r="B250" s="125" t="s">
        <v>397</v>
      </c>
      <c r="C250" s="49" t="s">
        <v>121</v>
      </c>
      <c r="D250" s="105" t="n">
        <f aca="false">F250/E250</f>
        <v>54.1666666666667</v>
      </c>
      <c r="E250" s="49" t="n">
        <v>1</v>
      </c>
      <c r="F250" s="105" t="n">
        <f aca="false">65/1.2</f>
        <v>54.1666666666667</v>
      </c>
      <c r="G250" s="117"/>
    </row>
    <row collapsed="false" customFormat="false" customHeight="false" hidden="false" ht="17.65" outlineLevel="0" r="251">
      <c r="A251" s="122" t="n">
        <v>6</v>
      </c>
      <c r="B251" s="125" t="s">
        <v>398</v>
      </c>
      <c r="C251" s="49" t="s">
        <v>121</v>
      </c>
      <c r="D251" s="105" t="n">
        <f aca="false">F251/E251</f>
        <v>216.666666666667</v>
      </c>
      <c r="E251" s="49" t="n">
        <v>1</v>
      </c>
      <c r="F251" s="105" t="n">
        <f aca="false">260/1.2</f>
        <v>216.666666666667</v>
      </c>
      <c r="G251" s="117"/>
    </row>
    <row collapsed="false" customFormat="false" customHeight="false" hidden="false" ht="32.8" outlineLevel="0" r="252">
      <c r="A252" s="122" t="n">
        <v>7</v>
      </c>
      <c r="B252" s="77" t="s">
        <v>399</v>
      </c>
      <c r="C252" s="49" t="s">
        <v>121</v>
      </c>
      <c r="D252" s="60" t="n">
        <v>90</v>
      </c>
      <c r="E252" s="73" t="n">
        <v>1</v>
      </c>
      <c r="F252" s="60" t="n">
        <v>90</v>
      </c>
      <c r="G252" s="117"/>
    </row>
    <row collapsed="false" customFormat="false" customHeight="false" hidden="false" ht="32.8" outlineLevel="0" r="253">
      <c r="A253" s="122" t="n">
        <v>8</v>
      </c>
      <c r="B253" s="126" t="s">
        <v>400</v>
      </c>
      <c r="C253" s="49" t="s">
        <v>121</v>
      </c>
      <c r="D253" s="105" t="n">
        <f aca="false">F253/E253</f>
        <v>37.5</v>
      </c>
      <c r="E253" s="49" t="n">
        <v>2</v>
      </c>
      <c r="F253" s="105" t="n">
        <f aca="false">90/1.2</f>
        <v>75</v>
      </c>
      <c r="G253" s="117"/>
    </row>
    <row collapsed="false" customFormat="false" customHeight="false" hidden="false" ht="17.65" outlineLevel="0" r="254">
      <c r="A254" s="122" t="n">
        <v>9</v>
      </c>
      <c r="B254" s="126" t="s">
        <v>401</v>
      </c>
      <c r="C254" s="49" t="s">
        <v>121</v>
      </c>
      <c r="D254" s="105" t="n">
        <v>26.6</v>
      </c>
      <c r="E254" s="49" t="n">
        <v>1</v>
      </c>
      <c r="F254" s="105" t="n">
        <f aca="false">E254*D254</f>
        <v>26.6</v>
      </c>
      <c r="G254" s="117"/>
    </row>
    <row collapsed="false" customFormat="false" customHeight="false" hidden="false" ht="17.65" outlineLevel="0" r="255">
      <c r="A255" s="119" t="s">
        <v>402</v>
      </c>
      <c r="B255" s="119"/>
      <c r="C255" s="127"/>
      <c r="D255" s="72"/>
      <c r="E255" s="56"/>
      <c r="F255" s="100" t="n">
        <f aca="false">SUM(F246:F254)</f>
        <v>724.453333333334</v>
      </c>
      <c r="G255" s="86" t="n">
        <f aca="false">F255/F256</f>
        <v>0.00699326552449177</v>
      </c>
    </row>
    <row collapsed="false" customFormat="false" customHeight="false" hidden="false" ht="17.65" outlineLevel="0" r="256">
      <c r="A256" s="91" t="s">
        <v>403</v>
      </c>
      <c r="B256" s="91"/>
      <c r="C256" s="91"/>
      <c r="D256" s="121"/>
      <c r="E256" s="89"/>
      <c r="F256" s="128" t="n">
        <f aca="false">F255+F244+F238+F235+F218+F213+F203</f>
        <v>103592.996833333</v>
      </c>
      <c r="G256" s="7"/>
    </row>
  </sheetData>
  <mergeCells count="24">
    <mergeCell ref="A2:G2"/>
    <mergeCell ref="A3:A5"/>
    <mergeCell ref="B3:B5"/>
    <mergeCell ref="C3:C5"/>
    <mergeCell ref="D3:D5"/>
    <mergeCell ref="E3:F3"/>
    <mergeCell ref="G3:G5"/>
    <mergeCell ref="E4:E5"/>
    <mergeCell ref="F4:F5"/>
    <mergeCell ref="A7:G7"/>
    <mergeCell ref="A203:B203"/>
    <mergeCell ref="A204:C204"/>
    <mergeCell ref="A213:B213"/>
    <mergeCell ref="A214:C214"/>
    <mergeCell ref="A218:B218"/>
    <mergeCell ref="A219:C219"/>
    <mergeCell ref="A235:B235"/>
    <mergeCell ref="A236:C236"/>
    <mergeCell ref="A238:B238"/>
    <mergeCell ref="A239:C239"/>
    <mergeCell ref="A244:B244"/>
    <mergeCell ref="A245:C245"/>
    <mergeCell ref="A255:B255"/>
    <mergeCell ref="A256:C25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blackAndWhite="false" cellComments="none" copies="1" draft="false" firstPageNumber="1" fitToHeight="1" fitToWidth="1" horizontalDpi="300" orientation="portrait" pageOrder="downThenOver" paperSize="9" scale="63" useFirstPageNumber="tru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6272</TotalTime>
  <Application>LibreOffice/4.0.2.2$Windows_x86 LibreOffice_project/4c82dcdd6efcd48b1d8bba66bfe1989deee49c3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2017-07-21T08:29:55Z</dcterms:created>
  <cp:lastPrinted>2017-08-18T09:06:48Z</cp:lastPrinted>
  <dcterms:modified xsi:type="dcterms:W3CDTF">2017-08-21T15:20:41Z</dcterms:modified>
  <cp:revision>27</cp:revision>
</cp:coreProperties>
</file>