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Загальна інформація" sheetId="1" state="visible" r:id="rId2"/>
    <sheet name="Зведений звіт" sheetId="2" state="visible" r:id="rId3"/>
    <sheet name="Детальний звіт" sheetId="3" state="visible" r:id="rId4"/>
  </sheets>
  <definedNames>
    <definedName function="false" hidden="false" localSheetId="2" name="_xlnm.Print_Titles" vbProcedure="false">'Детальний звіт'!$2:$5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<sst xmlns="http://schemas.openxmlformats.org/spreadsheetml/2006/main" count="2256" uniqueCount="962">
  <si>
    <t xml:space="preserve">Звіт щодо виконання інвестиційної програми</t>
  </si>
  <si>
    <t xml:space="preserve">Найменування ліцензіата</t>
  </si>
  <si>
    <t xml:space="preserve">АТ «Херсонобленерго»</t>
  </si>
  <si>
    <t xml:space="preserve">Звітний період</t>
  </si>
  <si>
    <t xml:space="preserve">з</t>
  </si>
  <si>
    <t xml:space="preserve">до</t>
  </si>
  <si>
    <t xml:space="preserve">Прогнозний період</t>
  </si>
  <si>
    <t xml:space="preserve">1. Звіт щодо виконання інвестиційної програми</t>
  </si>
  <si>
    <t xml:space="preserve">№ з/п</t>
  </si>
  <si>
    <t xml:space="preserve">Цільові програми</t>
  </si>
  <si>
    <t xml:space="preserve">Заплановано на прогнозний період, тис. грн (без ПДВ)</t>
  </si>
  <si>
    <t xml:space="preserve">Заплановано на звітний період (наростаючим підсумком),
тис. грн  (без ПДВ)</t>
  </si>
  <si>
    <t xml:space="preserve">Виконано за звітний період  (наростаючим підсумком), тис. грн (без ПДВ)</t>
  </si>
  <si>
    <t xml:space="preserve">Відсоток фінансування</t>
  </si>
  <si>
    <t xml:space="preserve">Залишилось не профінансовано,
тис. грн (без ПДВ)</t>
  </si>
  <si>
    <t xml:space="preserve">У тому числі економія коштів, що склалася при виконанні заходів ІП, тис. грн (без ПДВ) </t>
  </si>
  <si>
    <t xml:space="preserve">профінансовано</t>
  </si>
  <si>
    <t xml:space="preserve">освоєно</t>
  </si>
  <si>
    <t xml:space="preserve">Будівництво, модернізація та реконструкція електричних мереж та обладнання</t>
  </si>
  <si>
    <t xml:space="preserve">Заходи зі зниження нетехнічних витрат електричної енергії</t>
  </si>
  <si>
    <t xml:space="preserve">Впровадження та розвиток автоматизованих систем диспетчерсько-технологічного керування (АСДТК)</t>
  </si>
  <si>
    <t xml:space="preserve">Впровадження та розвиток інформаційних технологій</t>
  </si>
  <si>
    <t xml:space="preserve">Впровадження та розвиток систем зв'язку</t>
  </si>
  <si>
    <t xml:space="preserve">Модернізація та закупівля колісної техніки</t>
  </si>
  <si>
    <t xml:space="preserve">Інше</t>
  </si>
  <si>
    <t xml:space="preserve">Усього</t>
  </si>
  <si>
    <t xml:space="preserve">Голова правління</t>
  </si>
  <si>
    <t xml:space="preserve">_________________</t>
  </si>
  <si>
    <t xml:space="preserve">І.М. Сафронов</t>
  </si>
  <si>
    <t xml:space="preserve">(підпис)</t>
  </si>
  <si>
    <t xml:space="preserve">    "____" ____________ 20___ року</t>
  </si>
  <si>
    <t xml:space="preserve">МП</t>
  </si>
  <si>
    <t xml:space="preserve">2. Детальний звіт щодо виконання інвестиційної програми</t>
  </si>
  <si>
    <t xml:space="preserve">№ пункта</t>
  </si>
  <si>
    <t xml:space="preserve">Найменування заходів інвестиційної програми</t>
  </si>
  <si>
    <t xml:space="preserve">Одиниця виміру</t>
  </si>
  <si>
    <t xml:space="preserve">Заплановано на 2021 рік</t>
  </si>
  <si>
    <t xml:space="preserve">Заплановано на 3 квартали </t>
  </si>
  <si>
    <t xml:space="preserve">Виконано</t>
  </si>
  <si>
    <t xml:space="preserve">Джерело фінансування</t>
  </si>
  <si>
    <t xml:space="preserve">Реквізити документа, що засвідчує виконання заходу ІП</t>
  </si>
  <si>
    <t xml:space="preserve">Залишилось не профінансовано </t>
  </si>
  <si>
    <t xml:space="preserve">У тому числі економія коштів, що склалася при виконанні заходів ІП, тис.грн. (без ПДВ)</t>
  </si>
  <si>
    <t xml:space="preserve">Різниця між фактичною вартістю одиниці продукції та плановою, %</t>
  </si>
  <si>
    <t xml:space="preserve">Виконавець робіт, послуг, продавець товару, визначено на тендері чи без.</t>
  </si>
  <si>
    <t xml:space="preserve">Причини невиконання плану</t>
  </si>
  <si>
    <t xml:space="preserve">Примітка</t>
  </si>
  <si>
    <t xml:space="preserve">Профінансовано</t>
  </si>
  <si>
    <t xml:space="preserve">Освоєно</t>
  </si>
  <si>
    <t xml:space="preserve">Питома вартість, тис.грн. Без ПДВ</t>
  </si>
  <si>
    <t xml:space="preserve">Кількість</t>
  </si>
  <si>
    <t xml:space="preserve">Вартість тис.грн.</t>
  </si>
  <si>
    <t xml:space="preserve">Вартість тис.грн. без ПДВ</t>
  </si>
  <si>
    <t xml:space="preserve">1</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</si>
  <si>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</si>
  <si>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</si>
  <si>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</si>
  <si>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</si>
  <si>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</si>
  <si>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</si>
  <si>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</si>
  <si>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</si>
  <si>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</si>
  <si>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</si>
  <si>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</si>
  <si>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</si>
  <si>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</si>
  <si>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15</t>
  </si>
  <si>
    <t xml:space="preserve">16</t>
  </si>
  <si>
    <t xml:space="preserve">17</t>
  </si>
  <si>
    <t xml:space="preserve">18</t>
  </si>
  <si>
    <t xml:space="preserve">19</t>
  </si>
  <si>
    <t xml:space="preserve">20</t>
  </si>
  <si>
    <t xml:space="preserve">21</t>
  </si>
  <si>
    <t xml:space="preserve">22</t>
  </si>
  <si>
    <t xml:space="preserve">23</t>
  </si>
  <si>
    <t xml:space="preserve">1. Будівництво, технічне переоснащення та реконструкція електричних мереж та обладнання:</t>
  </si>
  <si>
    <t xml:space="preserve">1.1</t>
  </si>
  <si>
    <t xml:space="preserve">Реконструкція ПЛ-150 кВ «Никольска-ХТЕЦ» на території Білозерського району Херсонської області та м.Херсон</t>
  </si>
  <si>
    <t xml:space="preserve">комплекс</t>
  </si>
  <si>
    <t xml:space="preserve">Амортизація</t>
  </si>
  <si>
    <t xml:space="preserve">ТОВ" МОНТАЖЕНЕРГО УКРАЇНА"</t>
  </si>
  <si>
    <t xml:space="preserve">2.1</t>
  </si>
  <si>
    <t xml:space="preserve">Реконструкція ПЛ-10 кВ ФР-12 від ПС-35/10 "Чонгарська" с. Чонгар Генічеський район</t>
  </si>
  <si>
    <t xml:space="preserve">КМ</t>
  </si>
  <si>
    <t xml:space="preserve">Акт вик. робіт послуги 89453 30.07.2021,Акт вик. робіт послуги 91072 02.08.2021, акт ОЗ-2 89453 від 17.08.2021</t>
  </si>
  <si>
    <t xml:space="preserve">ТОВ "ЕНЕРГОБУДПРОЕКТ-1",ФОП Мірошниченко Віктор Григорович</t>
  </si>
  <si>
    <t xml:space="preserve">2.2</t>
  </si>
  <si>
    <t xml:space="preserve">Реконструкція ПЛ-10 кВ Ф-6411 від ПС-35/10 "Генічеська" м. Генічеськ Херсонської області</t>
  </si>
  <si>
    <t xml:space="preserve">Акт вик. робіт послуги 105 02.08.2021,Акт вик. робіт послуги 89244 28.07.2021,Акт вик. робіт послуги 90888 02.08.2021, акт ОЗ-2 89244 від 17.08.2021</t>
  </si>
  <si>
    <t xml:space="preserve">ТОВ "ЕНЕРГОБУДПРОЕКТ-1",ТОВ "СОЛАРПРОЕКТ",ФОП Мірошниченко Віктор Григорович</t>
  </si>
  <si>
    <t xml:space="preserve">2.3</t>
  </si>
  <si>
    <t xml:space="preserve">Реконструкція ПЛ-10 кВ Ф-644 від ПС-35/10 "Генічеська" м. Генічеськ Херсонської області</t>
  </si>
  <si>
    <t xml:space="preserve">89242 від 15.06.2021,Акт ОЗ-2 89242 від 15.06.2021</t>
  </si>
  <si>
    <t xml:space="preserve">2.4</t>
  </si>
  <si>
    <t xml:space="preserve">Реконструкція ПЛ-10кВ Ф-1592 від ПС 35/10 Світлична с. Новоолександрівка Нововоронцовського району Херсонської області</t>
  </si>
  <si>
    <t xml:space="preserve">Акт вик. робіт послуги 41/04/21 16.08.2021,Акт вик. робіт послуги 4531/89300 30.07.2021,Акт вик. робіт послуги 92638 02.08.2021, акт ОЗ-2 4531/89300 від 17.08.2021</t>
  </si>
  <si>
    <t xml:space="preserve">ДП "ЖИТОМИРСЬКА МЕХАНІЗОВАНА КОЛОНА ПрАТ"КИЇВСІЛЬЕЛЕКТРО",ТОВ"НПП ЗАПОРІЖЕНЕРГОПРОЕКТБУД",ФОП Мірошниченко Віктор Григорович</t>
  </si>
  <si>
    <t xml:space="preserve">2.5</t>
  </si>
  <si>
    <t xml:space="preserve">Реконструкція ПЛ-6кВ Ф.85 від ПС-35/6 "Каховка" в м. Каховка Херсонської області </t>
  </si>
  <si>
    <t xml:space="preserve"> 89247 від 11.06.2021, Акт ОЗ-2 89247 від  11.06.2021</t>
  </si>
  <si>
    <t xml:space="preserve">ДП "ЖИТОМИРСЬКА МЕХАНІЗОВАНА КОЛОНА "ПрАТ"КИЇВСІЛЬЕЛЕКТРО",ФОП Мірошниченко Віктор Григорович</t>
  </si>
  <si>
    <t xml:space="preserve">2.6</t>
  </si>
  <si>
    <t xml:space="preserve">Реконструкція ПЛ-10 кВ від ф-272 від ПС-35/10 кВ "Горностаевка" по  вул. Шевченко, в смт. Горностаївка </t>
  </si>
  <si>
    <t xml:space="preserve">Акт вик. робіт послуги 89245/1 28.08.2021,Акт вик. робіт послуги 92637 28.08.2021</t>
  </si>
  <si>
    <t xml:space="preserve">ДОЧІРНЕ ПІДПРИЄМСТВО "ЖИТОМИРСЬКА МЕХАНІЗОВАНА КОЛОНА "ПРИВАТНОГО АКЦІОНЕРНОГО ТОВАРИСТВА"КИЇВСІЛЬЕЛЕКТРО"</t>
  </si>
  <si>
    <t xml:space="preserve">2.7</t>
  </si>
  <si>
    <t xml:space="preserve">Реконструкція ПЛ 10кВ Ф 1747 від ПС 35/10 кВ «Молодіжна» в смт.Лазурне Скадовського району Херсонської області</t>
  </si>
  <si>
    <t xml:space="preserve">ТОВ"ОДЕСЬКА МЕХКОЛОНА № 10"</t>
  </si>
  <si>
    <t xml:space="preserve">2.8</t>
  </si>
  <si>
    <t xml:space="preserve">Реконструкція ПЛ 10кВ Ф 1741 від ПС 35/10 кВ «Молодіжна» в смт.Лазурне Скадовського району Херсонської області</t>
  </si>
  <si>
    <t xml:space="preserve">2.9</t>
  </si>
  <si>
    <t xml:space="preserve">Реконструкція ПЛ-10кВ Ф-17013 від ПС-35/10 "Скадовська" м.Скадовськ</t>
  </si>
  <si>
    <t xml:space="preserve">89543 від 16.04.2021, Акт ОЗ-2 89543 від 05.05.2021</t>
  </si>
  <si>
    <t xml:space="preserve">ТОВ"ОДЕСЬКА МЕХКОЛОНА № 10",ТОВ "СОЛАРПРОЕКТ",ФОП Мірошниченко Віктор Григорович</t>
  </si>
  <si>
    <t xml:space="preserve">2.10</t>
  </si>
  <si>
    <t xml:space="preserve">Реконструкція ПЛ-10 кВ Ф-483 від ПС-35/10 кВ “Благодатная”</t>
  </si>
  <si>
    <t xml:space="preserve">ДП "ЖИТОМИРСЬКА МЕХАНІЗОВАНА КОЛОНА "ПрАТ"КИЇВСІЛЬЕЛЕКТРО"</t>
  </si>
  <si>
    <t xml:space="preserve">2.11</t>
  </si>
  <si>
    <t xml:space="preserve">Реконструкція ПЛ-10 кВ Ф-1907 від ПС-35/10 кВ “Лесная”</t>
  </si>
  <si>
    <t xml:space="preserve">Акт вик. робіт послуги 90525/2 24.09.2021,Акт вик. робіт послуги 90882 24.09.2021</t>
  </si>
  <si>
    <t xml:space="preserve">ТОВ "ЕНЕРГОБУДПРОЕКТ-1"</t>
  </si>
  <si>
    <t xml:space="preserve">2.12</t>
  </si>
  <si>
    <t xml:space="preserve">Реконструкція ПЛ-10 кВ Ф-368 від ПС-35/10 кВ “Комишани”</t>
  </si>
  <si>
    <t xml:space="preserve">2.13</t>
  </si>
  <si>
    <t xml:space="preserve">Реконструкція ПЛ-10 кВ Ф-504 від ПС-35/10 кВ “Белозерка”</t>
  </si>
  <si>
    <t xml:space="preserve">2.14</t>
  </si>
  <si>
    <t xml:space="preserve">Реконструкція ПЛ-10 кВ Ф-83 від ПС-35/10 кВ “Основа”</t>
  </si>
  <si>
    <t xml:space="preserve">Акт вик. робіт послуги 89459 21.06.2021,Акт вик. робіт послуги 90884 01.07.2021, ОЗ-2 89459 13.07.2021</t>
  </si>
  <si>
    <t xml:space="preserve">2.15</t>
  </si>
  <si>
    <t xml:space="preserve">Реконструкція ПЛ-10 кВ Ф-8303 від ПС-35/10 кВ “Каланчак”</t>
  </si>
  <si>
    <t xml:space="preserve">Акт вик. робіт послуги 89542/2 27.09.2021,Акт вик. робіт послуги 92694 27.09.2021</t>
  </si>
  <si>
    <t xml:space="preserve">2.16</t>
  </si>
  <si>
    <t xml:space="preserve">Реконструкція ПЛ-10 кВ Ф-693 від ПС-35/10 кВ “Счастливцево”</t>
  </si>
  <si>
    <r>
      <rPr>
        <sz val="14"/>
        <color rgb="FF000000"/>
        <rFont val="Times New Roman"/>
        <family val="2"/>
        <charset val="1"/>
      </rPr>
      <t xml:space="preserve">Акт вик. робіт послуги 89454 31.05.2021,Акт вик. робіт послуги 90885 08.06.2021, ОЗ-2 </t>
    </r>
    <r>
      <rPr>
        <sz val="14"/>
        <color rgb="FF000000"/>
        <rFont val="Times New Roman"/>
        <family val="1"/>
        <charset val="204"/>
      </rPr>
      <t xml:space="preserve">№ 89454 15.06.2021</t>
    </r>
  </si>
  <si>
    <t xml:space="preserve">2.17</t>
  </si>
  <si>
    <t xml:space="preserve">Реконструкція ПЛ-10 кВ Ф-694 від ПС-35/10 кВ “Счастливцево”</t>
  </si>
  <si>
    <r>
      <rPr>
        <sz val="14"/>
        <color rgb="FF000000"/>
        <rFont val="Times New Roman"/>
        <family val="2"/>
        <charset val="1"/>
      </rPr>
      <t xml:space="preserve">Акт вик. робіт послуги 89243 31.05.2021,Акт вик. робіт послуги 90887 08.06.2021, ОЗ-2 </t>
    </r>
    <r>
      <rPr>
        <sz val="14"/>
        <color rgb="FF000000"/>
        <rFont val="Times New Roman"/>
        <family val="1"/>
        <charset val="204"/>
      </rPr>
      <t xml:space="preserve">№ 89243 15.06.2021</t>
    </r>
  </si>
  <si>
    <t xml:space="preserve">2.18</t>
  </si>
  <si>
    <t xml:space="preserve">Реконструкція ПЛ-10 кВ Ф-3408 від ПС-35/10 кВ “Антоновка”</t>
  </si>
  <si>
    <t xml:space="preserve">Акт вик. робіт послуги 4531/89571/2 24.09.2021,Акт вик. робіт послуги 91806 24.09.2021</t>
  </si>
  <si>
    <t xml:space="preserve">2.19</t>
  </si>
  <si>
    <t xml:space="preserve">Реконструкція ПЛ-10 кВ Ф-801 від ПС-35/10 кВ “Голопристанская”</t>
  </si>
  <si>
    <t xml:space="preserve">2.20</t>
  </si>
  <si>
    <t xml:space="preserve">Реконструкція ПЛ-10 кВ Ф-806 від ПС-35/10 кВ “Голопристанская”</t>
  </si>
  <si>
    <t xml:space="preserve">2.21</t>
  </si>
  <si>
    <t xml:space="preserve">Реконструкція ПЛ-10 кВ Ф-601 від ПС-35/10 кВ “Восточная”</t>
  </si>
  <si>
    <t xml:space="preserve">2.22</t>
  </si>
  <si>
    <t xml:space="preserve">Реконструкція ПЛ-10 кВ Ф-482 від ПС-35/10 кВ “Благодатная”</t>
  </si>
  <si>
    <t xml:space="preserve">2.23</t>
  </si>
  <si>
    <t xml:space="preserve">Реконструкція ПЛ-10 кВ Ф-52 від ПС-35/10 кВ “Днепряны”</t>
  </si>
  <si>
    <r>
      <rPr>
        <sz val="14"/>
        <color rgb="FF000000"/>
        <rFont val="Times New Roman"/>
        <family val="2"/>
        <charset val="1"/>
      </rPr>
      <t xml:space="preserve">Акт вик. робіт послуги 4531/89301 31.05.2021,Акт вик. робіт послуги 90879 11.06.2021, ОЗ-2 </t>
    </r>
    <r>
      <rPr>
        <sz val="14"/>
        <color rgb="FF000000"/>
        <rFont val="Times New Roman"/>
        <family val="1"/>
        <charset val="204"/>
      </rPr>
      <t xml:space="preserve">№ 4531/89301 15.06.2021</t>
    </r>
  </si>
  <si>
    <t xml:space="preserve">2.24</t>
  </si>
  <si>
    <t xml:space="preserve">Реконструкція ПЛ-10 кВ Ф-1005 від ПС-35/10 кВ “Зоря”</t>
  </si>
  <si>
    <t xml:space="preserve">Акт вик. робіт послуги 4531/89303/1 28.08.2021,Акт вик. робіт послуги 91030 28.08.2021</t>
  </si>
  <si>
    <t xml:space="preserve">2.25</t>
  </si>
  <si>
    <t xml:space="preserve">Реконструкція ПЛ-10 кВ Ф-721 від ПС-35/10 кВ “Стрелковое”</t>
  </si>
  <si>
    <r>
      <rPr>
        <sz val="14"/>
        <color rgb="FF000000"/>
        <rFont val="Times New Roman"/>
        <family val="2"/>
        <charset val="1"/>
      </rPr>
      <t xml:space="preserve">Акт вик. робіт послуги 89838 31.05.2021,Акт вик. робіт послуги 91032 03.06.2021, ОЗ-2 </t>
    </r>
    <r>
      <rPr>
        <sz val="14"/>
        <color rgb="FF000000"/>
        <rFont val="Times New Roman"/>
        <family val="1"/>
        <charset val="204"/>
      </rPr>
      <t xml:space="preserve">№ 89838 11.06.2021</t>
    </r>
  </si>
  <si>
    <t xml:space="preserve">2.26</t>
  </si>
  <si>
    <t xml:space="preserve">Реконструкція ПЛ-10 кВ Ф-820 від ПС-150/35/10 кВ “П.Покровская”</t>
  </si>
  <si>
    <t xml:space="preserve">2.27</t>
  </si>
  <si>
    <t xml:space="preserve">Реконструкція ПЛ-10 кВ Ф-8411 від ПС-35/10 кВ “Приволье”</t>
  </si>
  <si>
    <t xml:space="preserve">Акт вик. робіт послуги 89540 28.07.2021,Акт вик. робіт послуги 91529 02.08.2021, акт ОЗ-2 89540 11.08.2021</t>
  </si>
  <si>
    <t xml:space="preserve">ТОВ"ОДЕСЬКА МЕХКОЛОНА № 10",ФОП Мірошниченко Віктор Григорович</t>
  </si>
  <si>
    <t xml:space="preserve">2.28</t>
  </si>
  <si>
    <t xml:space="preserve">Реконструкція ПЛ-10 кВ Ф-8305 від ПС-35/10 кВ “Каланчак”</t>
  </si>
  <si>
    <t xml:space="preserve">Акт вик. робіт послуги 89541/2 27.09.2021,Акт вик. робіт послуги 92695 27.09.2021</t>
  </si>
  <si>
    <t xml:space="preserve">3.1</t>
  </si>
  <si>
    <t xml:space="preserve">Реконструкція ПЛ-0,4кВ від ТП-820 с.Чорнобаївка Білозерського району Херсонської області</t>
  </si>
  <si>
    <t xml:space="preserve">3.2</t>
  </si>
  <si>
    <t xml:space="preserve">Реконструкція ПЛ-0,4кВ від КТП-114 с.Кізомис Білозерського району Херсонської області</t>
  </si>
  <si>
    <t xml:space="preserve">3.3</t>
  </si>
  <si>
    <t xml:space="preserve">Реконструкція ПЛ-0,4кВ від ТП-232 с.М.Каховка, Каховський район з перепідключенням частини ПЛ-0,4кВ Ф-3 від ТП-232 на ПЛ-0,4кВ Ф-2 від ТП-303 та частини ПЛ-0,4кВ Ф-1 від ТП-303 на ПЛ-0,4кВ Ф-2 від ТП-232</t>
  </si>
  <si>
    <t xml:space="preserve">3.4</t>
  </si>
  <si>
    <t xml:space="preserve">Реконструкція ПЛ-0,4кВ від ТП-296 с.Любимівка, Каховський район з перепідключенням частини ПЛ-0,4кВ Ф-1 від ТП-296 на ПЛ-0,4кВ Ф-3 від ТП-336 та частини ПЛ-0,4кВ Ф-1 від ТП-336 на ПЛ-0,4кВ Ф-3 від ТП-296</t>
  </si>
  <si>
    <t xml:space="preserve">3.5</t>
  </si>
  <si>
    <t xml:space="preserve">Реконструкція ПЛ-0,4кВ від КТП-266 смт.Лазурне, Скадовський р-н, з перепідключенням частини ПЛ-0,4кВ Ф-1,3 від ТП-266 на ПЛ-0,4кВ від ТП=321 </t>
  </si>
  <si>
    <t xml:space="preserve">3.6</t>
  </si>
  <si>
    <t xml:space="preserve">Реконструкція ПЛ-0,4кВ від ТП-14 м.Скадовськ з перепідключенням ділянки ПЛ-0,4кВ Ф-2, Ф-3 від ТП-14 на ПЛ-0,4кВ від ТП-781 та ділянки ПЛ-0,4кВ Ф-4 від ТП-14 на  ПЛ-0,4кВ від ТП-3</t>
  </si>
  <si>
    <r>
      <rPr>
        <sz val="14"/>
        <color rgb="FF000000"/>
        <rFont val="Times New Roman"/>
        <family val="2"/>
        <charset val="1"/>
      </rPr>
      <t xml:space="preserve">Акт вик. робіт послуги 90977 27.05.2021,Акт вик. робіт послуги 91028 03.06.2021, ОЗ-2 </t>
    </r>
    <r>
      <rPr>
        <sz val="14"/>
        <color rgb="FF000000"/>
        <rFont val="Times New Roman"/>
        <family val="1"/>
        <charset val="204"/>
      </rPr>
      <t xml:space="preserve">№ 90977 07.06.2021</t>
    </r>
  </si>
  <si>
    <t xml:space="preserve">3.7</t>
  </si>
  <si>
    <t xml:space="preserve">Реконструкція ПЛ-0,4кВ Ф-2 від КТП-3 м.Скадовськ, з перепідключенням ділянки ПЛ-0,4кВ Ф-2 від ТП-3 на ПЛ-0,4кВ від ТП-14 та ТП-8</t>
  </si>
  <si>
    <t xml:space="preserve">Акт вик. робіт послуги 90841 03.06.2021,Акт вик. робіт послуги 90978 27.05.2021, ОЗ-2 №90978 07.06.2021</t>
  </si>
  <si>
    <t xml:space="preserve">3.8</t>
  </si>
  <si>
    <t xml:space="preserve">Реконструкція ПЛ-0,4кВ від КТП-695 м.Скадовськ</t>
  </si>
  <si>
    <t xml:space="preserve">Акт вик. робіт послуги 1/90979 27.05.2021,Акт вик. робіт послуги 92348 03.06.2021, ОЗ-2 №90979 07.06.2021</t>
  </si>
  <si>
    <t xml:space="preserve">3.9</t>
  </si>
  <si>
    <t xml:space="preserve">Реконструкція ПЛ-0,4кВ від КТП-762 с.Красне, Скадовського р-н </t>
  </si>
  <si>
    <t xml:space="preserve">Акт вик. робіт послуги 90195 30.06.2021,Акт вик. робіт послуги 92613 01.07.2021, ОЗ-2 90195 13.07.2021</t>
  </si>
  <si>
    <t xml:space="preserve">3.10</t>
  </si>
  <si>
    <t xml:space="preserve">Реконструкція ПЛ-0,4кВ від ТП-21 в м.Херсон</t>
  </si>
  <si>
    <t xml:space="preserve">3.11</t>
  </si>
  <si>
    <t xml:space="preserve">Реконструкція ПЛ-0,4кВ від ТП-204 смт.Антонівка, м.Херсон</t>
  </si>
  <si>
    <t xml:space="preserve">Акт вик. робіт послуги 9/03/21 02.08.2021,Акт вик. робіт послуги 91027 02.08.2021,Акт вик. робіт послуги 91378 27.07.2021, ОЗ-2 91378 17.08.2021</t>
  </si>
  <si>
    <t xml:space="preserve">ДП "ВІННИЦЬКА МЕХАНІЗОВАНА КОЛОНА "ПрАТ" КИЇВСІЛЬЕЛЕКТРО",ТОВ"НПП ЗАПОРІЖЕНЕРГОПРОЕКТБУД",ФОП Мірошниченко Віктор Григорович</t>
  </si>
  <si>
    <t xml:space="preserve">3.12</t>
  </si>
  <si>
    <t xml:space="preserve">Реконструкція ПЛ-0,4кВ від ТП-723 смт.Комишани, м.Херсон</t>
  </si>
  <si>
    <t xml:space="preserve">3.13</t>
  </si>
  <si>
    <t xml:space="preserve">Реконструкція  ПЛ-0,4кВ від КТП-661 ф-2, ф-5 у смт. Комишани, м. Херсон</t>
  </si>
  <si>
    <t xml:space="preserve">3.14</t>
  </si>
  <si>
    <t xml:space="preserve">Реконструкція  ПЛ-0,4кВ від КТП-882 у с.Зимівник, м. Херсон</t>
  </si>
  <si>
    <t xml:space="preserve">3.15</t>
  </si>
  <si>
    <t xml:space="preserve">Реконструкція ПЛ-0,4кВ від КТП-975 у с.Приозерне, м. Херсон</t>
  </si>
  <si>
    <t xml:space="preserve">3.16</t>
  </si>
  <si>
    <t xml:space="preserve">Реконструкція ПЛ-0,4кВ від ТП-89 в смт. Антонівка м.Херсон</t>
  </si>
  <si>
    <t xml:space="preserve">3.17</t>
  </si>
  <si>
    <t xml:space="preserve">Реконструкція ПЛ-0,4кВ від ТП-285 в м.Херсон</t>
  </si>
  <si>
    <t xml:space="preserve">Акт вик. робіт послуги 12/03/21 26.08.2021,Акт вик. робіт послуги 90974 26.08.2021,Акт вик. робіт послуги 91532 26.08.2021</t>
  </si>
  <si>
    <t xml:space="preserve">ТОВ " ВОРСКЛА ЕНЕРДЖІЗ"</t>
  </si>
  <si>
    <t xml:space="preserve">3.18</t>
  </si>
  <si>
    <t xml:space="preserve">Реконструкція ПЛ-0,4кВ від ТП-224, м.Херсон з переключенням ділянки ПЛ-0,4кВ Ф-1 від ТП-224 на ПЛ-0,4кВ від  ТП-137</t>
  </si>
  <si>
    <t xml:space="preserve">Акт вик. робіт послуги 110 27.09.2021,Акт вик. робіт послуги 90976/2 27.09.2021,Акт вик. робіт послуги 92062 27.09.2021</t>
  </si>
  <si>
    <t xml:space="preserve">3.19</t>
  </si>
  <si>
    <t xml:space="preserve">Реконструкція ПЛ-0,4кВ від ТП-652, м.Херсон з перепідключенням частини ПЛ-0,4кВ Ф-2, Ф-3 від ТП-652 на ПЛ-0,4кВ від ТП-253</t>
  </si>
  <si>
    <t xml:space="preserve">3.20</t>
  </si>
  <si>
    <t xml:space="preserve">Реконструкція ПЛ-0,4кВ від ТП-337 м.Херсон, з перепідключенням ділянки ПЛ-0,4кВ Ф-16 від ТП-337 на  ПЛ-0,4кВ від ТП-45 та ділянки ПЛ-0,4кВ Ф-16 від ТП-337 на ПЛ-0,4кВ від ТП-22 в м.Херсон</t>
  </si>
  <si>
    <t xml:space="preserve">3.21</t>
  </si>
  <si>
    <t xml:space="preserve">Реконструкція ПЛ-0,4кВ від ТП-220 з переключенням ділянки ПЛ-0,4кВ Ф-2 від ТП-220 на  ПЛ-0,4кВ від ТП-207 в смт. Антонівка м.Херсон</t>
  </si>
  <si>
    <t xml:space="preserve">3.22</t>
  </si>
  <si>
    <t xml:space="preserve">Будівництво ПЛ-0,4кВ від ТП-492 м.Херсон</t>
  </si>
  <si>
    <t xml:space="preserve">Акт вик. робіт послуги 123 18.08.2021,Акт вик. робіт послуги 1/90265 28.08.2021,Акт вик. робіт послуги 92618 18.08.2021, ОЗ-2 №90265 31.08.2021</t>
  </si>
  <si>
    <t xml:space="preserve">3.23</t>
  </si>
  <si>
    <t xml:space="preserve">Реконструкція ПЛ-0,4кВ від КТП-888 з перепідключенням ділянки ПЛ-0,4кВ на ТП-882 в с.Чорнобаївка Білозерського району Херсонської області</t>
  </si>
  <si>
    <t xml:space="preserve">3.24</t>
  </si>
  <si>
    <t xml:space="preserve">Реконструкція ПЛ-0,4 кВ від КТП-832 в с. Степанівка м. Херсон</t>
  </si>
  <si>
    <t xml:space="preserve">3.25</t>
  </si>
  <si>
    <t xml:space="preserve">Реконструкція ПЛ 0,4кВ від ТП 785 з переключенням частини ПЛ-0,4кВ на нові ТП смт.Зеленовка, м.Херсон</t>
  </si>
  <si>
    <t xml:space="preserve">3.26</t>
  </si>
  <si>
    <t xml:space="preserve">Реконструкція ПЛ-0,4кВ від ТП-23 з переключенням частини ПЛ-0,4кВ Л-5 від ТП-23 на ПЛ-0,4кВ від ТП-55 в м.Херсон</t>
  </si>
  <si>
    <t xml:space="preserve">4.1</t>
  </si>
  <si>
    <t xml:space="preserve">Реконструкція  КЛ 6кВ від ТП-172- до  ТП -500  у м.Херсон</t>
  </si>
  <si>
    <t xml:space="preserve">Акт вик. робіт послуги 34/04/21 28.08.2021,Акт вик. робіт послуги 89504/1 28.08.2021,Акт вик. робіт послуги 92645 28.08.2021</t>
  </si>
  <si>
    <t xml:space="preserve">4.2</t>
  </si>
  <si>
    <t xml:space="preserve">Реконструкція  КЛ 6кВ від ТП-15- до  ТП-158  у м.Херсон</t>
  </si>
  <si>
    <t xml:space="preserve">4.3</t>
  </si>
  <si>
    <t xml:space="preserve">Реконструкція дволанцюгової КЛ 6 кВ від ТП-199 до ТП-578  у м.Херсоні</t>
  </si>
  <si>
    <t xml:space="preserve">Акт вик. робіт послуги 103 01.07.2021,Акт вик. робіт послуги 89795 30.06.2021,Акт вик. робіт послуги 91026 01.07.2021, ОЗ-2 89795 13.07.2021</t>
  </si>
  <si>
    <t xml:space="preserve">4.4</t>
  </si>
  <si>
    <t xml:space="preserve">Реконструкція КЛ 6 кВ від ТП-250 до ТП-599 у м.Херсоні</t>
  </si>
  <si>
    <t xml:space="preserve">4.5</t>
  </si>
  <si>
    <t xml:space="preserve">Реконструкція дволанцюгової КЛ 10 кВ від ТП-334 до ТП-335  у м.Херсоні</t>
  </si>
  <si>
    <t xml:space="preserve">Акт вик. робіт послуги 109 02.08.2021,Акт вик. робіт послуги 1/90093 30.07.2021,Акт вик. робіт послуги 92313 02.08.2021, ОЗ-2№1/90093 17.08.2021</t>
  </si>
  <si>
    <t xml:space="preserve">ТОВ "КЕМ ПІВДЕНЬ",ТОВ "СОЛАРПРОЕКТ",ФОП Мірошниченко Віктор Григорович</t>
  </si>
  <si>
    <t xml:space="preserve">4.6</t>
  </si>
  <si>
    <t xml:space="preserve">Реконструкція КЛ 6 кВ від ТП-547 до ТП-548  у м.Херсоні</t>
  </si>
  <si>
    <t xml:space="preserve">4.7</t>
  </si>
  <si>
    <t xml:space="preserve">Реконструкція  КЛ 6кВ від ТП-148 до ТП-599  у м.Херсон</t>
  </si>
  <si>
    <t xml:space="preserve">Акт вик. робіт послуги 11/03/21 22.09.2021,Акт вик. робіт послуги 91531 22.09.2021,Акт вик. робіт послуги 92465 22.09.2021</t>
  </si>
  <si>
    <t xml:space="preserve">ТОВ "Копакінг-Херсон"</t>
  </si>
  <si>
    <t xml:space="preserve">4.8</t>
  </si>
  <si>
    <t xml:space="preserve">Реконструкція  КЛ 6кВ від ТП-330- до  ТП-445  у м.Херсон</t>
  </si>
  <si>
    <t xml:space="preserve">4.9</t>
  </si>
  <si>
    <t xml:space="preserve">Реконструкція  КЛ 6кВ від ТП-330- до  ТП-486  у м.Херсон</t>
  </si>
  <si>
    <t xml:space="preserve">4.10</t>
  </si>
  <si>
    <t xml:space="preserve">Реконструкція КЛ 10 кВ від ТП-150 до ПЛ к ТП-224  у м.Херсоні</t>
  </si>
  <si>
    <t xml:space="preserve">4.11</t>
  </si>
  <si>
    <t xml:space="preserve">Реконструкція  КЛ 10 кВ від ТП-166 до ПЛ к ТП-149  у м.Херсоні</t>
  </si>
  <si>
    <t xml:space="preserve">Акт вик. робіт послуги 119 22.09.2021,Акт вик. робіт послуги 89658 22.09.2021,Акт вик. робіт послуги 92549 22.09.2021</t>
  </si>
  <si>
    <t xml:space="preserve">4.12</t>
  </si>
  <si>
    <t xml:space="preserve">Реконструкція КЛ 6кВ від ТП-195 до ПЛ к ТП-27  у м.Херсоні</t>
  </si>
  <si>
    <t xml:space="preserve">Акт вик. робіт послуги 107 06.09.2021,Акт вик. робіт послуги 4531/89568 06.09.2021,Акт вик. робіт послуги 91467 06.09.2021</t>
  </si>
  <si>
    <t xml:space="preserve">4.13</t>
  </si>
  <si>
    <t xml:space="preserve">Реконструкція КЛ 6кВ від ТП-195 до ПЛ к ТП-77  у м.Херсоні</t>
  </si>
  <si>
    <t xml:space="preserve">Акт вик. робіт послуги 108 30.08.2021,Акт вик. робіт послуги 89657 30.08.2021,Акт вик. робіт послуги 92061 30.08.2021</t>
  </si>
  <si>
    <t xml:space="preserve">4.14</t>
  </si>
  <si>
    <t xml:space="preserve">Реконструкція КЛ 6кВ від РП Чорноморський до ТП-549  у м.Херсоні</t>
  </si>
  <si>
    <t xml:space="preserve">ТОВ "ХЕРСОН-РЕМСТРОЙЛЮКС"</t>
  </si>
  <si>
    <t xml:space="preserve">4.15</t>
  </si>
  <si>
    <t xml:space="preserve">Реконструкція КЛ 6кВ від РП Чорноморський до ТП-218  у м.Херсоні</t>
  </si>
  <si>
    <t xml:space="preserve">4.16</t>
  </si>
  <si>
    <t xml:space="preserve">Реконструкція КЛ 6кВ від ПС Кіндійская до ТП-208  у м.Херсоні</t>
  </si>
  <si>
    <t xml:space="preserve">4.17</t>
  </si>
  <si>
    <t xml:space="preserve">Реконструкція КЛ 6кВ від ТП-208 до ТП-189  у м.Херсоні</t>
  </si>
  <si>
    <t xml:space="preserve">4.18</t>
  </si>
  <si>
    <t xml:space="preserve">Реконструкція КЛ 6кВ від ТП-373 до ТП-189  у м.Херсоні</t>
  </si>
  <si>
    <t xml:space="preserve">Акт вик. робіт послуги 91192 26.07.2021,Акт вик. робіт послуги 92318 02.08.2021,Акт вик. робіт послуги 92573 02.08.2021, ОЗ-2 №91192 17.08.2021</t>
  </si>
  <si>
    <t xml:space="preserve">ТОВ "Копакінг-Херсон",ФОП Мірошниченко Віктор Григорович,ФОП Черненко Сергій Олександрович</t>
  </si>
  <si>
    <t xml:space="preserve">4.19</t>
  </si>
  <si>
    <t xml:space="preserve">Реконструкція дволанцюгової  КЛ 10кВ від ТП-833 до ТП-834  у м.Херсон</t>
  </si>
  <si>
    <t xml:space="preserve">Акт вик. робіт послуги 118 27.09.2021,Акт вик. робіт послуги 4531/89566 27.09.2021,Акт вик. робіт послуги 91874 27.09.2021</t>
  </si>
  <si>
    <t xml:space="preserve">4.20</t>
  </si>
  <si>
    <t xml:space="preserve">Реконструкція КЛ 10кВ від ПС “Сухарная” до ТП-837  у м.Херсон</t>
  </si>
  <si>
    <t xml:space="preserve">Акт вик. робіт послуги 106 27.09.2021,Акт вик. робіт послуги 4531/89565 27.09.2021,Акт вик. робіт послуги 92060 27.09.2021</t>
  </si>
  <si>
    <t xml:space="preserve">4.21</t>
  </si>
  <si>
    <t xml:space="preserve">Реконструкція КЛ 6 кВ від ТП-218 до ТП-180  у м.Херсоні.</t>
  </si>
  <si>
    <t xml:space="preserve">4.22</t>
  </si>
  <si>
    <t xml:space="preserve">Будівництво  КЛ 6 кВ від РП-Микон до ТП-419  у м.Херсоні</t>
  </si>
  <si>
    <t xml:space="preserve">Акт вик. робіт послуги 1/92466 06.09.2021,Акт вик. робіт послуги 92583 18.08.2021</t>
  </si>
  <si>
    <t xml:space="preserve">ТОВ "Копакінг-Херсон",ФОП Мірошниченко Віктор Григорович</t>
  </si>
  <si>
    <t xml:space="preserve">4.23</t>
  </si>
  <si>
    <t xml:space="preserve">Реконструкція КЛ 10кВ від ТП-82 до ТП-68 у м.Каховка</t>
  </si>
  <si>
    <r>
      <rPr>
        <sz val="14"/>
        <color rgb="FF000000"/>
        <rFont val="Times New Roman"/>
        <family val="2"/>
        <charset val="1"/>
      </rPr>
      <t xml:space="preserve">Акт вик. робіт послуги 89717 27.05.2021,Акт вик. робіт послуги 90838 27.05.2021, ОЗ-2 </t>
    </r>
    <r>
      <rPr>
        <sz val="14"/>
        <color rgb="FF000000"/>
        <rFont val="Times New Roman"/>
        <family val="1"/>
        <charset val="204"/>
      </rPr>
      <t xml:space="preserve">№ 89717 07.06.2021</t>
    </r>
  </si>
  <si>
    <t xml:space="preserve">4.24</t>
  </si>
  <si>
    <t xml:space="preserve">Будівництво  КЛ 10кВ від ТП-68 до ТП-621а  у м.Каховка</t>
  </si>
  <si>
    <r>
      <rPr>
        <sz val="14"/>
        <color rgb="FF000000"/>
        <rFont val="Times New Roman"/>
        <family val="2"/>
        <charset val="1"/>
      </rPr>
      <t xml:space="preserve">Акт вик. робіт послуги 89660 27.05.2021,Акт вик. робіт послуги 90842 03.06.2021, ОЗ-2 </t>
    </r>
    <r>
      <rPr>
        <sz val="14"/>
        <color rgb="FF000000"/>
        <rFont val="Times New Roman"/>
        <family val="1"/>
        <charset val="204"/>
      </rPr>
      <t xml:space="preserve">№ : 89660 30.06.2021</t>
    </r>
  </si>
  <si>
    <t xml:space="preserve">4.25</t>
  </si>
  <si>
    <t xml:space="preserve">Реконструкція КЛ 10кВ від ТП-73 до ТП-222  у м.Таврійськ</t>
  </si>
  <si>
    <r>
      <rPr>
        <sz val="14"/>
        <color rgb="FF000000"/>
        <rFont val="Times New Roman"/>
        <family val="2"/>
        <charset val="1"/>
      </rPr>
      <t xml:space="preserve">Акт вик. робіт послуги 89715 31.05.2021,Акт вик. робіт послуги 90840 03.06.2021, ОЗ-2 </t>
    </r>
    <r>
      <rPr>
        <sz val="14"/>
        <color rgb="FF000000"/>
        <rFont val="Times New Roman"/>
        <family val="1"/>
        <charset val="204"/>
      </rPr>
      <t xml:space="preserve">№ 89715 07.06.2021</t>
    </r>
  </si>
  <si>
    <t xml:space="preserve">4.26</t>
  </si>
  <si>
    <t xml:space="preserve">Будівництво КЛ 6 кВ від ТП-594 до оп. 8 ПЛ 6 кВ к ТП-230 у м. Херсоні</t>
  </si>
  <si>
    <t xml:space="preserve">Акт вик. робіт послуги 1/92621 28.08.2021,Акт вик. робіт послуги 91075 18.08.2021, ОЗ-2 №92621 30.08.2021</t>
  </si>
  <si>
    <t xml:space="preserve">4.27</t>
  </si>
  <si>
    <t xml:space="preserve">Будівництво КЛ 6кВ Ф-813 від ПС “Каховка”  до ТП -500 у м.Каховка</t>
  </si>
  <si>
    <r>
      <rPr>
        <sz val="14"/>
        <color rgb="FF000000"/>
        <rFont val="Times New Roman"/>
        <family val="2"/>
        <charset val="1"/>
      </rPr>
      <t xml:space="preserve">Акт вик. робіт послуги 4531/89573 24.05.2021,Акт вик. робіт послуги 90843 24.05.2021, </t>
    </r>
    <r>
      <rPr>
        <sz val="14"/>
        <color rgb="FF000000"/>
        <rFont val="Times New Roman"/>
        <family val="1"/>
        <charset val="204"/>
      </rPr>
      <t xml:space="preserve"> № : 4531/89573 31.05.2021</t>
    </r>
  </si>
  <si>
    <t xml:space="preserve">4.28</t>
  </si>
  <si>
    <t xml:space="preserve">Будівництво КЛ 6кВ Ф-83 від ПС “Каховка”  до ТП -274  у м.Каховка</t>
  </si>
  <si>
    <r>
      <rPr>
        <sz val="14"/>
        <color rgb="FF000000"/>
        <rFont val="Times New Roman"/>
        <family val="2"/>
        <charset val="1"/>
      </rPr>
      <t xml:space="preserve">Акт вик. робіт послуги 4531/89569 30.06.2021,Акт вик. робіт послуги 90844 01.07.2021, ОЗ-2 </t>
    </r>
    <r>
      <rPr>
        <sz val="14"/>
        <color rgb="FF000000"/>
        <rFont val="Times New Roman"/>
        <family val="1"/>
        <charset val="204"/>
      </rPr>
      <t xml:space="preserve">№ : 4531/89569 13.07.2021</t>
    </r>
  </si>
  <si>
    <t xml:space="preserve">4.29</t>
  </si>
  <si>
    <t xml:space="preserve">Будівництво КЛ 6кВ Ф-87 від ПС “Каховка”  до ТП -2  у м.Каховка</t>
  </si>
  <si>
    <r>
      <rPr>
        <sz val="14"/>
        <color rgb="FF000000"/>
        <rFont val="Times New Roman"/>
        <family val="2"/>
        <charset val="1"/>
      </rPr>
      <t xml:space="preserve">Акт вик. робіт послуги 4531/89572 24.05.2021,Акт вик. робіт послуги 92286 24.05.2021, </t>
    </r>
    <r>
      <rPr>
        <sz val="14"/>
        <color rgb="FF000000"/>
        <rFont val="Times New Roman"/>
        <family val="1"/>
        <charset val="204"/>
      </rPr>
      <t xml:space="preserve"> № : 4531/89572 31.05.2021</t>
    </r>
  </si>
  <si>
    <t xml:space="preserve">4.30</t>
  </si>
  <si>
    <t xml:space="preserve">Реконструкція ПЛ 10 кВ Ф1005 в частині заміниКЛ-10 кВ ф.1005 до ЗТП-372 Берислав в м. Берислав Херсонської області</t>
  </si>
  <si>
    <r>
      <rPr>
        <sz val="14"/>
        <color rgb="FF000000"/>
        <rFont val="Times New Roman"/>
        <family val="2"/>
        <charset val="1"/>
      </rPr>
      <t xml:space="preserve">Акт вик. робіт послуги 90189 27.05.2021,Акт вик. робіт послуги 91029 03.06.2021, ОЗ-2 </t>
    </r>
    <r>
      <rPr>
        <sz val="14"/>
        <color rgb="FF000000"/>
        <rFont val="Times New Roman"/>
        <family val="1"/>
        <charset val="204"/>
      </rPr>
      <t xml:space="preserve">№ 90189 07.06.2021</t>
    </r>
  </si>
  <si>
    <t xml:space="preserve">ДП "ВІННИЦЬКА МЕХАНІЗОВАНА КОЛОНА "ПрАТ" КИЇВСІЛЬЕЛЕКТРО",ФОП Мірошниченко Віктор Григорович</t>
  </si>
  <si>
    <t xml:space="preserve">5.1</t>
  </si>
  <si>
    <t xml:space="preserve">Реконструкція КЛ 0,4 кВ від ТП172до ж/б пр.Ушакова,66а у м. Херсоні</t>
  </si>
  <si>
    <t xml:space="preserve">Акт вик. робіт послуги 4531/89560/1 30.08.2021,Акт вик. робіт послуги 93088 30.08.2021</t>
  </si>
  <si>
    <t xml:space="preserve">5.2</t>
  </si>
  <si>
    <t xml:space="preserve">Реконструкція чотирьох КЛ 0,4 кВ від ТП-ТП172 у м. Херсоні</t>
  </si>
  <si>
    <t xml:space="preserve">Акт вик. робіт послуги 4531/89557 30.08.2021,Акт вик. робіт послуги 92978 30.08.2021</t>
  </si>
  <si>
    <t xml:space="preserve">5.3</t>
  </si>
  <si>
    <t xml:space="preserve">Реконструкція двох КЛ 0,4 кВ від ТП-35 у м. Херсоні</t>
  </si>
  <si>
    <t xml:space="preserve">5.4</t>
  </si>
  <si>
    <t xml:space="preserve">Реконструкція КЛ 0,4 кВ від ТП99 до ж/б вул.Фритаун,155 у м. Херсоні</t>
  </si>
  <si>
    <t xml:space="preserve">5.5</t>
  </si>
  <si>
    <t xml:space="preserve">Реконструкція КЛ 0,4 кВ від ТП99 до ж/б вул.Смольная,132 у м. Херсоні</t>
  </si>
  <si>
    <t xml:space="preserve">5.6</t>
  </si>
  <si>
    <t xml:space="preserve">Реконструкція трьох КЛ 0,4 кВ від ТП369 у м. Херсоні</t>
  </si>
  <si>
    <t xml:space="preserve">5.7</t>
  </si>
  <si>
    <t xml:space="preserve">Реконструкція чотирьох КЛ 0,4 кВ від ТП585 у м. Херсоні</t>
  </si>
  <si>
    <t xml:space="preserve">5.8</t>
  </si>
  <si>
    <t xml:space="preserve">Реконструкція двох КЛ 0,4 кВ від ТП581 у м. Херсоні</t>
  </si>
  <si>
    <t xml:space="preserve">5.9</t>
  </si>
  <si>
    <t xml:space="preserve">Реконструкція семи КЛ 0,4 кВ від ТП828 у м. Херсоні</t>
  </si>
  <si>
    <t xml:space="preserve">5.10</t>
  </si>
  <si>
    <t xml:space="preserve">Реконструкція двох КЛ 0,4 кВ від ТП821 у м. Херсоні</t>
  </si>
  <si>
    <t xml:space="preserve">5.11</t>
  </si>
  <si>
    <t xml:space="preserve">Реконструкція двох КЛ 0,4 кВ від ТП36 у м. Херсоні</t>
  </si>
  <si>
    <t xml:space="preserve">5.12</t>
  </si>
  <si>
    <t xml:space="preserve">Реконструкція трьох  КЛ 0,4 кВ від ТП683 до ж/б пр.200 лет Херсона,12 у м. Херсоні</t>
  </si>
  <si>
    <t xml:space="preserve">5.13</t>
  </si>
  <si>
    <t xml:space="preserve">Реконструкція двох КЛ 0,4 кВ від ТП820 у м. Херсоні</t>
  </si>
  <si>
    <t xml:space="preserve">5.14</t>
  </si>
  <si>
    <t xml:space="preserve">Реконструкція КЛ 0,4кВ від ТП-43 до буд.№3 вул.Жовтнева та до  буд.№5 пр.Ворошилова  у м.Каховка</t>
  </si>
  <si>
    <t xml:space="preserve">Акт вик. робіт послуги 90092 30.06.2021,Акт вик. робіт послуги 92050 01.07.2021, ОЗ-2 90092 13.07.2021</t>
  </si>
  <si>
    <t xml:space="preserve">ТОВ " ПІВДЕННА ПРОМИСЛОВА КОМПАНІЯ",ФОП Мірошниченко Віктор Григорович</t>
  </si>
  <si>
    <t xml:space="preserve">5.15</t>
  </si>
  <si>
    <t xml:space="preserve">Реконструкція  КЛ 0,4 кВ від ТП-25 до ж/б вул.Першотравнева,16  у м.Н.Каховка</t>
  </si>
  <si>
    <t xml:space="preserve">Акт вик. робіт послуги 90048 27.07.2021,Акт вик. робіт послуги 91805 02.08.2021, ОЗ-2 №90048 11.08.2021</t>
  </si>
  <si>
    <t xml:space="preserve">5.16</t>
  </si>
  <si>
    <t xml:space="preserve">Реконструкція КЛ 0,4 кВ від ТП-67 до ж/б вул. Букіна,30  у м.Н.Каховка</t>
  </si>
  <si>
    <t xml:space="preserve">Акт вик. робіт послуги 90083 30.06.2021,Акт вик. робіт послуги 91066 01.07.2021, ОЗ-2 90083 13.07.2021</t>
  </si>
  <si>
    <t xml:space="preserve">5.17</t>
  </si>
  <si>
    <t xml:space="preserve">Реконструкція КЛ 0,4 кВ від ТП-16 до ж/б вул.Соборна,20 у  м.Н.Каховка</t>
  </si>
  <si>
    <t xml:space="preserve">Акт вик. робіт послуги 91073 01.07.2021,Акт вик. робіт послуги 92298 30.06.2021, ОЗ-2 №92298 13.07.2021</t>
  </si>
  <si>
    <t xml:space="preserve">5.18</t>
  </si>
  <si>
    <t xml:space="preserve">Реконструкція трьох КЛ 0,4 кВ від ТП-20  у м.Н.Каховка</t>
  </si>
  <si>
    <t xml:space="preserve">Акт вик. робіт послуги 90087 30.06.2021,Акт вик. робіт послуги 91070 01.07.2021, ОЗ-2 №90087 13.07.2021</t>
  </si>
  <si>
    <t xml:space="preserve">ТОВ "КЕМ ПІВДЕНЬ",ФОП Мірошниченко Віктор Григорович</t>
  </si>
  <si>
    <t xml:space="preserve">5.19</t>
  </si>
  <si>
    <t xml:space="preserve">Реконструкція КЛ 0,4 кВ від ТП-59 до ж/б вул.Горького 42  у м.Н.Каховка</t>
  </si>
  <si>
    <t xml:space="preserve">Акт вик. робіт послуги 91071 01.07.2021,Акт вик. робіт послуги 92464 16.07.2021, ОЗ-2 92464 22.07.2021</t>
  </si>
  <si>
    <t xml:space="preserve">ТОВ"Копакінг-Херсон",ФОП Мірошниченко Віктор Григорович</t>
  </si>
  <si>
    <t xml:space="preserve">5.20</t>
  </si>
  <si>
    <t xml:space="preserve">Реконструкція КЛ 0,4 кВ від ЗТП-58 до ж/б пр.Перемоги 19 у м.Н.Каховка</t>
  </si>
  <si>
    <t xml:space="preserve">Акт вик. робіт послуги 91804 01.07.2021,Акт вик. робіт послуги 92299 16.07.2021, ОЗ-2 92299 22.07.2021</t>
  </si>
  <si>
    <t xml:space="preserve">5.21</t>
  </si>
  <si>
    <t xml:space="preserve">Будівництво трьох КЛ 0,4 кВ від ТП-231 у   м.Н.Каховка</t>
  </si>
  <si>
    <t xml:space="preserve">Акт вик. робіт послуги 90049 30.06.2021,Акт вик. робіт послуги 91807 01.07.2021, ОЗ-2 №90049 13.07.2021</t>
  </si>
  <si>
    <t xml:space="preserve">6.1</t>
  </si>
  <si>
    <t xml:space="preserve">Реконструкція  ПЛ-10кВ Ф-573 від ПС-35/10 "Олександрівка" зі встановленням ТП на  вул. Мельнична с. Олександрівка, Білозерського району  Херсонської області</t>
  </si>
  <si>
    <t xml:space="preserve">ШТ</t>
  </si>
  <si>
    <t xml:space="preserve">6.2</t>
  </si>
  <si>
    <t xml:space="preserve">Реконструкція  ПЛ-10кВ Ф-573 від ПС-35/10 "Олександрівка" зі встановленням ТП на розі  вул.Кооперативна та вул.Поперечна с. Олександрівка, Білозерського району  Херсонської області</t>
  </si>
  <si>
    <t xml:space="preserve">6.3</t>
  </si>
  <si>
    <t xml:space="preserve">Реконструкція  ПЛ-10кВ Ф-1073 від ПС-35/10 "Зарічна" зі встановленням ТП в с. Миколаївка Бериславського району  Херсонської області</t>
  </si>
  <si>
    <t xml:space="preserve">Акт вик. робіт послуги 91187/1 30.06.2021,Акт вик. робіт послуги 91187 30.06.2021,Акт вик. робіт послуги 92314 01.07.2021, ОЗ-2 №91187 13.07.2021</t>
  </si>
  <si>
    <t xml:space="preserve">ТОВ"ХЕРСОН-РЕМСТРОЙЛЮКС",ФОП Мірошниченко Віктор Григорович</t>
  </si>
  <si>
    <t xml:space="preserve">6.4</t>
  </si>
  <si>
    <t xml:space="preserve">Реконструкція ПЛ 10 кВ Ф-1512 від ПС-35/10 "Архангельська" зі встановленням ТП по вул. Перемоги у с. Іванівка Високопільського району Херсонської області</t>
  </si>
  <si>
    <t xml:space="preserve">Акт вик. робіт послуги 1/91188 27.07.2021,Акт вик. робіт послуги 2/91188 27.07.2021,Акт вик. робіт послуги 92315 02.08.2021, ОЗ-2 №91188 25.08.2021</t>
  </si>
  <si>
    <t xml:space="preserve">ТОВ "ХЕРСОН-РЕМСТРОЙЛЮКС",ФОП Мірошниченко Віктор Григорович</t>
  </si>
  <si>
    <t xml:space="preserve">6.5</t>
  </si>
  <si>
    <t xml:space="preserve">Реконструкція ПЛ 10 кВ Ф-321 від ПС-35/10 "В.Лепетиха" зі встановленням ТП на розі вул. Садова та вул. Національна (Орджонікідзе) у смт. Велика Лепетиха Великолепетиського району Херсонської області</t>
  </si>
  <si>
    <t xml:space="preserve">Акт вик. робіт послуги 91310/1 19.08.2021,Акт вик. робіт послуги 91310/2 19.08.2021,Акт вик. робіт послуги 91798 19.08.2021</t>
  </si>
  <si>
    <t xml:space="preserve">6.6</t>
  </si>
  <si>
    <t xml:space="preserve">Реконструкція ПЛ 10 кВ Ф-323 від ПС-35/10 "В.Лепетиха" зі встановленням ТП на розі вул. Народна та вул. Нова у смт. Велика Лепетиха Великолепетиського району Херсонської області</t>
  </si>
  <si>
    <t xml:space="preserve">Акт вик. робіт послуги 91308/1 30.06.2021,Акт вик. робіт послуги 91308 30.06.2021,Акт вик. робіт послуги 92316 01.07.2021, ОЗ-2 №91308 13.07.2021</t>
  </si>
  <si>
    <t xml:space="preserve">6.7</t>
  </si>
  <si>
    <t xml:space="preserve">Реконструкція ПЛ 10 кВ Ф-323 від ПС-35/10 "В.Лепетиха" зі встановленням ТП на розі вул. Мостова (Радянська) та вул. Довженка (Червоногвардійська) у смт. Велика Лепетиха Великолепетиського району Херсонської області</t>
  </si>
  <si>
    <t xml:space="preserve">Акт вик. робіт послуги 91309/1 30.06.2021,Акт вик. робіт послуги 91309 30.06.2021,Акт вик. робіт послуги 92317 01.07.2021, ОЗ-2 №91309 13.07.2021</t>
  </si>
  <si>
    <t xml:space="preserve">6.8</t>
  </si>
  <si>
    <t xml:space="preserve">Будівництво КТП-10/0,4 для розвантаження ТП-466 с.Петрівка, Генічеський район</t>
  </si>
  <si>
    <t xml:space="preserve">Акт вик. робіт послуги 116 18.08.2021,Акт вик. робіт послуги 1/91505 18.08.2021,Акт вик. робіт послуги 2/91505 18.08.2021,Акт вик. робіт послуги 92551 18.08.2021, ОЗ-2 №91505 25.08.2021</t>
  </si>
  <si>
    <t xml:space="preserve">ТОВ "СОЛАРПРОЕКТ",ТОВ "ХЕРСОН-РЕМСТРОЙЛЮКС",ФОП Мірошниченко Віктор Григорович</t>
  </si>
  <si>
    <t xml:space="preserve">6.9</t>
  </si>
  <si>
    <t xml:space="preserve">Реконструкція ПЛ-10 кВ Ф-715 від ПС-154/35/10 "Н-Олексіївська" зі встановленням ТП на розі вул. Центральна та пров. Центрального у смт Новоолексіївка Генічеського району Херсонської області</t>
  </si>
  <si>
    <t xml:space="preserve">6.10</t>
  </si>
  <si>
    <t xml:space="preserve">Будівництво КТП-10/0,4 для розвантаження ТП-595 с.Павлівка, Генічеський район</t>
  </si>
  <si>
    <t xml:space="preserve">Акт вик. робіт послуги 115 18.08.2021,Акт вик. робіт послуги 1/90515 18.08.2021,Акт вик. робіт послуги 2/90515 18.08.2021,Акт вик. робіт послуги 92650 18.08.2021, ОЗ-2 №90515 25.08.2021</t>
  </si>
  <si>
    <t xml:space="preserve">6.11</t>
  </si>
  <si>
    <t xml:space="preserve">Будівництво КТП-10/0,4 для розвантаження ТП-503 с.Жовтневе, Генічеський район</t>
  </si>
  <si>
    <t xml:space="preserve">Акт вик. робіт послуги 114 18.08.2021,Акт вик. робіт послуги 1/90516 18.08.2021,Акт вик. робіт послуги 2/90516 18.08.2021,Акт вик. робіт послуги 92616 18.08.2021, ОЗ-2 №90516 25.08.2021</t>
  </si>
  <si>
    <t xml:space="preserve">6.12</t>
  </si>
  <si>
    <t xml:space="preserve">Будівництво КТП-10/0,4 для розвантаження ТП-579 за адресою Генічеський район с.Павлівка</t>
  </si>
  <si>
    <t xml:space="preserve">Акт вик. робіт послуги 1/90518 18.08.2021,Акт вик. робіт послуги 2/90518 18.08.2021,Акт вик. робіт послуги 92617 18.08.2021, ОЗ-2 №90518 25.08.2021</t>
  </si>
  <si>
    <t xml:space="preserve">6.13</t>
  </si>
  <si>
    <t xml:space="preserve">Реконструкція ПЛ-10 кВ Ф-713 від ПС-154/35/10 "Н-Олексіївська" зі встановленням ТП на розі вул. Комаровська та пров. Фонтанний у смт Новоолексіївка Генічеського району Херсонської області</t>
  </si>
  <si>
    <t xml:space="preserve">6.14</t>
  </si>
  <si>
    <t xml:space="preserve">Будівництво КТП-10/0,4 для розвантаження ТП-222 за адресою Генічеський район смт.Партизани</t>
  </si>
  <si>
    <t xml:space="preserve">Акт вик. робіт послуги 1/90517 18.08.2021,Акт вик. робіт послуги 2/90517 18.08.2021,Акт вик. робіт послуги 92619 18.08.2021, ОЗ-2 №90517 25.08.2021</t>
  </si>
  <si>
    <t xml:space="preserve">6.15</t>
  </si>
  <si>
    <t xml:space="preserve">Реконструкція ПЛ-10 кВ Ф-52 від ПС-150/35/10 "Чулаковская" зі встановленням ТП на вул. Степова у с. Чулаківка Голопристанського району Херсонської області</t>
  </si>
  <si>
    <t xml:space="preserve">Акт вик. робіт послуги 91504/1 28.08.2021,Акт вик. робіт послуги 91504/2 28.08.2021,Акт вик. робіт послуги 93121 28.08.2021</t>
  </si>
  <si>
    <t xml:space="preserve">6.16</t>
  </si>
  <si>
    <t xml:space="preserve">Реконструкція  ПЛ-10кВ Ф-8412 від ПС-35/10 "Привілля" зі встановленням ТП на розі вул. Жовтнева та вул. Медова (Червоноармійська) в с.Хорли Каланчацького району Херсонської області </t>
  </si>
  <si>
    <t xml:space="preserve">6.17</t>
  </si>
  <si>
    <t xml:space="preserve">Реконструкція  ПЛ-10кВ Ф-8544 від ПС-35/10 "Мирна" зі встановленням ТП на вул. Елеваторна в смт.Мирне Каланчацького району Херсонської області для переключення споживачів від ТП-256А</t>
  </si>
  <si>
    <t xml:space="preserve">6.18</t>
  </si>
  <si>
    <t xml:space="preserve">Реконструкція ПЛ-10 кВ Ф-1711 від ПС-35/10 "Н.Миколаївка" зі встановленням ТП між вул. Паркова та вул. Шкільна (Радянська) с.Новомиколаївка Скадовського району Херсонської області</t>
  </si>
  <si>
    <t xml:space="preserve">Акт вик. робіт послуги 91564/1 23.09.2021,Акт вик. робіт послуги 91564/2 23.09.2021,Акт вик. робіт послуги 93025 23.09.2021</t>
  </si>
  <si>
    <t xml:space="preserve">6.19</t>
  </si>
  <si>
    <t xml:space="preserve">Реконструкція ПЛ-10 кВ Ф-1722 від ПС-35/10 "Приморська" зі встановленням ТП на вул. Озерна у с.Озерне Скадовський району Херсонської області</t>
  </si>
  <si>
    <t xml:space="preserve">Акт вик. робіт послуги 91566/1 23.09.2021,Акт вик. робіт послуги 91566/2 23.09.2021,Акт вик. робіт послуги 91797 23.09.2021</t>
  </si>
  <si>
    <t xml:space="preserve">6.20</t>
  </si>
  <si>
    <t xml:space="preserve">Реконструкція ПЛ-10 кВ Ф-1708 від ПС-35/10 "Скадовська" зі встановленням ТП на розі вул. Сергіївська та вул. Віталія Бєлікова у м.Скадовськ Херсонської області</t>
  </si>
  <si>
    <t xml:space="preserve">Акт вик. робіт послуги 91567/2 23.09.2021,Акт вик. робіт послуги 91567/3 23.09.2021,Акт вик. робіт послуги 93032 23.09.2021</t>
  </si>
  <si>
    <t xml:space="preserve">6.21</t>
  </si>
  <si>
    <t xml:space="preserve">Реконструкція  ПЛ-6кВ Ф-3121 від ПС-35/6 кВ “Очистные сооружения” зі встановленням ТП на розі вул. Геологів та вул.Теплична у с.Геологів, м.Херсон</t>
  </si>
  <si>
    <t xml:space="preserve">6.22</t>
  </si>
  <si>
    <t xml:space="preserve">Реконструкція ПЛ-10 кВ Ф-2311 з встановленням нового ТП-10/0,4 для переключення споживачів від безгоспного ЗТП-614А на вул. Сікалка у смт. Антонівка м.Херсон</t>
  </si>
  <si>
    <t xml:space="preserve">6.23</t>
  </si>
  <si>
    <t xml:space="preserve">Реконструкція  ПЛ-10кВ Ф-4019 від ПС-35/10 кВ “МИС” зі встановленням ТП на вул. Зелена в смт. Зеленівка, м.Херсон</t>
  </si>
  <si>
    <t xml:space="preserve">Акт вик. робіт послуги 90523/2 24.09.2021,Акт вик. робіт послуги 90523/3 24.09.2021,Акт вик. робіт послуги 90523/4 24.09.2021,Акт вик. робіт послуги 90523/5 24.09.2021,Акт вик. робіт послуги 90880 24.09.2021</t>
  </si>
  <si>
    <t xml:space="preserve">6.24</t>
  </si>
  <si>
    <t xml:space="preserve">Реконструкція  ПЛ-10кВ Ф-4019 від ПС-35/10 кВ “МИС” зі встановленням ТП на вул. Лермонтова в смт. Зеленівка, м.Херсон</t>
  </si>
  <si>
    <t xml:space="preserve">Акт вик. робіт послуги 90522/2 24.09.2021,Акт вик. робіт послуги 90522/3 24.09.2021,Акт вик. робіт послуги 90886 24.09.2021</t>
  </si>
  <si>
    <t xml:space="preserve">6.25</t>
  </si>
  <si>
    <t xml:space="preserve">Реконструкція ПЛ-6кВ Ф-2311 ПС-35/6 "Киндийская" зі встановленням ТП на розі вул. 1-го Травня та пров. Дружби у смт. Антонівка м.Херсон</t>
  </si>
  <si>
    <t xml:space="preserve">7.1</t>
  </si>
  <si>
    <t xml:space="preserve">Реконструкція КТП-44 Берислав з заміною шафи КТП в с. Веселе, Бериславського р-ну, Херсонської області</t>
  </si>
  <si>
    <t xml:space="preserve">ПП "Мет-Ал",ПП "Ферумбуденерго",ПРАТ "ЕНЕРГОКОНСТРУКЦІЯ",ПРАТ"НОВОКАХОВСЬКИЙ РІЧКОВИЙ ПОРТ",ТОВ"ЕЛЕКТРОТЕХ ТРЕЙД",ТОВ"ПРОФІ-ТОРГ",ТОВ"ХОЗКОМПЛЕКТ",ТОВ "ВЕЛИКОДОЛИНСЬКИЙ ЗАВОД ЗБК",ТОВ "Виробниче підприємство "ЕЛЕКТРОСЕРВІС",ТОВ"Комплектенергопоставка",ТОВ "ТОРГОВИЙ ДІМ "ЕЛВО-УКРАЇНА",ТОВ "Торговий дім Одеського кабельного заводу "Одескабель",ТОВ "ЮГСВЕТ",ФОП Собко Ірина Олександрівна</t>
  </si>
  <si>
    <t xml:space="preserve">7.2</t>
  </si>
  <si>
    <t xml:space="preserve">Реконструкція КТП-506 Берислав з заміною шафи КТП в м. Берислав, Херсонської області</t>
  </si>
  <si>
    <t xml:space="preserve">ПП "Мет-Ал",ПП "Ферумбуденерго",ПРИВАТНЕ АКЦІОНЕРНЕ ТОВАРИСТВО "ЕНЕРГОКОНСТРУКЦІЯ",ПРИВАТНЕ АКЦІОНЕРНЕ ТОВАРИСТВО"НОВОКАХОВСЬКИЙ РІЧКОВИЙ ПОРТ",ТОВАРИСТВО З ОБМЕЖЕНОЮ ВІДПОВІДАЛЬНІСТЮ"ПРОФІ-ТОРГ",ТОВАРИСТВО З ОБМЕЖЕНОЮ ВІДПОВІДАЛЬНІСТЮ"ХОЗКОМПЛЕКТ",ТОВ "Виробниче підприємство "ЕЛЕКТРОСЕРВІС",ТОВ"Комплектенергопоставка",ТОВ "ТОРГОВИЙ ДІМ "ЕЛВО-УКРАЇНА",ТОВ "Торговий дім Одеського кабельного заводу "Одескабель",ТОВ"Укрпрофіт",ТОВ "ЮГСВЕТ",ФОП Собко Ірина Олександрівна</t>
  </si>
  <si>
    <t xml:space="preserve">7.3</t>
  </si>
  <si>
    <t xml:space="preserve">Реконструкція КТП-26 з заміною шафи КТП в смт. Велика Лепетиха, Великолепетиського р-ну, Херсонської області</t>
  </si>
  <si>
    <t xml:space="preserve">,Акт вик. робіт послуги 93079 27.09.2021</t>
  </si>
  <si>
    <t xml:space="preserve">ПП "Мет-Ал",ПП "Ферумбуденерго",ПРИВАТНЕ АКЦІОНЕРНЕ ТОВАРИСТВО "ЕНЕРГОКОНСТРУКЦІЯ",ТОВАРИСТВО З ОБМЕЖЕНОЮ ВІДПОВІДАЛЬНІСТЮ"ЕЛТЕХКОМП",ТОВАРИСТВО З ОБМЕЖЕНОЮ ВІДПОВІДАЛЬНІСТЮ"ПРОФІ-ТОРГ",ТОВАРИСТВО З ОБМЕЖЕНОЮ ВІДПОВІДАЛЬНІСТЮ"ХОЗКОМПЛЕКТ",ТОВ "Виробниче підприємство "ЕЛЕКТРОСЕРВІС",ТОВ"Комплектенергопоставка",ТОВ "ТОРГОВИЙ ДІМ "ЕЛВО-УКРАЇНА",ТОВ "Торговий дім Одеського кабельного заводу "Одескабель",ТОВ "ЮГСВЕТ",ФОП Собко Ірина Олександрівна</t>
  </si>
  <si>
    <t xml:space="preserve">7.4</t>
  </si>
  <si>
    <t xml:space="preserve">Реконструкція КТП-94 з заміною шафи КТП в смт. Велика Лепетиха, Великолепетиського р-ну, Херсонської області</t>
  </si>
  <si>
    <t xml:space="preserve">,Акт вик. робіт послуги 92278 27.09.2021, №116 09.08.2021</t>
  </si>
  <si>
    <t xml:space="preserve">ПП "Мет-Ал",ПП "Ферумбуденерго",ПРИВАТНЕ АКЦІОНЕРНЕ ТОВАРИСТВО "ЕНЕРГОКОНСТРУКЦІЯ",ТОВАРИСТВО З ОБМЕЖЕНОЮ ВІДПОВІДАЛЬНІСТЮ"ЕЛЕКТРОТЕХ ТРЕЙД",ТОВАРИСТВО З ОБМЕЖЕНОЮ ВІДПОВІДАЛЬНІСТЮ"ПРОФІ-ТОРГ",ТОВАРИСТВО З ОБМЕЖЕНОЮ ВІДПОВІДАЛЬНІСТЮ"ХОЗКОМПЛЕКТ",ТОВ "ВЕЛИКОДОЛИНСЬКИЙ ЗАВОД ЗБК",ТОВ "Виробниче підприємство "ЕЛЕКТРОСЕРВІС",ТОВ"Комплектенергопоставка",ТОВ "ТОРГОВИЙ ДІМ "ЕЛВО-УКРАЇНА",ТОВ "Торговий дім Одеського кабельного заводу "Одескабель",ТОВ "ЮГСВЕТ",ФОП Собко Ірина Олександрівна</t>
  </si>
  <si>
    <t xml:space="preserve">7.5</t>
  </si>
  <si>
    <t xml:space="preserve">Реконструкція КТП-243 з заміною шафи КТП в с. Рівне, Генічеського району, Херсонської області</t>
  </si>
  <si>
    <t xml:space="preserve">ПП "Мет-Ал",ПП "Ферумбуденерго",ПРИВАТНЕ АКЦІОНЕРНЕ ТОВАРИСТВО "ЕНЕРГОКОНСТРУКЦІЯ",ТОВАРИСТВО З ОБМЕЖЕНОЮ ВІДПОВІДАЛЬНІСТЮ"ПРОФІ-ТОРГ",ТОВАРИСТВО З ОБМЕЖЕНОЮ ВІДПОВІДАЛЬНІСТЮ"ХОЗКОМПЛЕКТ",ТОВ "Виробниче підприємство "ЕЛЕКТРОСЕРВІС",ТОВ"Комплектенергопоставка",ТОВ "ТОРГОВИЙ ДІМ "ЕЛВО-УКРАЇНА",ТОВ "Торговий дім Одеського кабельного заводу "Одескабель",ТОВ "ЮГСВЕТ",ФОП Собко Ірина Олександрівна</t>
  </si>
  <si>
    <t xml:space="preserve">7.6</t>
  </si>
  <si>
    <t xml:space="preserve">Реконструкція КТП-193 з заміною шафи КТП в смт. Нижні Сірогози району, Херсонської області</t>
  </si>
  <si>
    <t xml:space="preserve">,Акт вик. робіт послуги 92349 27.09.2021, №432 17.08.2021</t>
  </si>
  <si>
    <t xml:space="preserve">7.7</t>
  </si>
  <si>
    <t xml:space="preserve">Реконструкція КТП-39 з заміною шафи КТП в смт. Нововоронцовка, Нововоронцовського району, Херсонської області</t>
  </si>
  <si>
    <t xml:space="preserve">,Акт вик. робіт послуги 92051 27.09.2021, 16/3836 30.07.2021</t>
  </si>
  <si>
    <t xml:space="preserve">ПП "Мет-Ал",ПП "Ферумбуденерго",ПРИВАТНЕ АКЦІОНЕРНЕ ТОВАРИСТВО "ЕНЕРГОКОНСТРУКЦІЯ",ТОВАРИСТВО З ОБМЕЖЕНОЮ ВІДПОВІДАЛЬНІСТЮ"ПРОФІ-ТОРГ",ТОВАРИСТВО З ОБМЕЖЕНОЮ ВІДПОВІДАЛЬНІСТЮ"ХОЗКОМПЛЕКТ",ТОВ "ВЕЛИКОДОЛИНСЬКИЙ ЗАВОД ЗБК",ТОВ "Виробниче підприємство "ЕЛЕКТРОСЕРВІС",ТОВ"Комплектенергопоставка",ТОВ "ТОРГОВИЙ ДІМ "ЕЛВО-УКРАЇНА",ТОВ "Торговий дім Одеського кабельного заводу "Одескабель",ТОВ "ЮГСВЕТ",ФОП Собко Ірина Олександрівна</t>
  </si>
  <si>
    <t xml:space="preserve">7.8</t>
  </si>
  <si>
    <t xml:space="preserve">Реконструкція КТП-327 з заміною шафи КТП в  смт. Нововоронцовка, Нововоронцовського району, Херсонської області</t>
  </si>
  <si>
    <t xml:space="preserve">7.9</t>
  </si>
  <si>
    <t xml:space="preserve">Реконструкція КТП-41 з заміною шафи КТП в с.Праві Саги, Олешківського району, Херсонської області</t>
  </si>
  <si>
    <t xml:space="preserve">ПП "Мет-Ал",ПП "Ферумбуденерго",ПРИВАТНЕ АКЦІОНЕРНЕ ТОВАРИСТВО "ЕНЕРГОКОНСТРУКЦІЯ",ПРИВАТНЕ АКЦІОНЕРНЕ ТОВАРИСТВО"НОВОКАХОВСЬКИЙ РІЧКОВИЙ ПОРТ",ТОВАРИСТВО З ОБМЕЖЕНОЮ ВІДПОВІДАЛЬНІСТЮ"ЕЛЕКТРОТЕХ ТРЕЙД",ТОВАРИСТВО З ОБМЕЖЕНОЮ ВІДПОВІДАЛЬНІСТЮ"ПРОФІ-ТОРГ",ТОВАРИСТВО З ОБМЕЖЕНОЮ ВІДПОВІДАЛЬНІСТЮ"ХОЗКОМПЛЕКТ",ТОВ "ВЕЛИКОДОЛИНСЬКИЙ ЗАВОД ЗБК",ТОВ "Виробниче підприємство "ЕЛЕКТРОСЕРВІС",ТОВ "ТОРГОВИЙ ДІМ "ЕЛВО-УКРАЇНА",ТОВ "Торговий дім Одеського кабельного заводу "Одескабель",ТОВ "ЮГСВЕТ",ФОП Собко Ірина Олександрівна</t>
  </si>
  <si>
    <t xml:space="preserve">7.10</t>
  </si>
  <si>
    <t xml:space="preserve">Реконструкція КТП-757 з заміною шафи КТП в м.Скадовськ, Херсонської області</t>
  </si>
  <si>
    <t xml:space="preserve">ПП "Мет-Ал",ПП "Ферумбуденерго",ПРИВАТНЕ АКЦІОНЕРНЕ ТОВАРИСТВО "ЕНЕРГОКОНСТРУКЦІЯ",ТОВАРИСТВО З ОБМЕЖЕНОЮ ВІДПОВІДАЛЬНІСТЮ"ЕЛЕКТРОТЕХ ТРЕЙД",ТОВАРИСТВО З ОБМЕЖЕНОЮ ВІДПОВІДАЛЬНІСТЮ"ПРОФІ-ТОРГ",ТОВАРИСТВО З ОБМЕЖЕНОЮ ВІДПОВІДАЛЬНІСТЮ"ХОЗКОМПЛЕКТ",ТОВ "ВЕЛИКОДОЛИНСЬКИЙ ЗАВОД ЗБК",ТОВ "Виробниче підприємство "ЕЛЕКТРОСЕРВІС",ТОВ "ТОРГОВИЙ ДІМ "ЕЛВО-УКРАЇНА",ТОВ "Торговий дім Одеського кабельного заводу "Одескабель",ТОВ "ЮГСВЕТ",ФОП Собко Ірина Олександрівна</t>
  </si>
  <si>
    <t xml:space="preserve">7.11</t>
  </si>
  <si>
    <t xml:space="preserve">Реконструкція КТП-975 з заміною шафи КТП в сел. Приозерне м. Херсон</t>
  </si>
  <si>
    <t xml:space="preserve">ПП "Мет-Ал",ПП "Ферумбуденерго",ПРАТ "ЕНЕРГОКОНСТРУКЦІЯ",ПРАТ"НОВОКАХОВСЬКИЙ РІЧКОВИЙ ПОРТ",ТОВ"ПРОФІ-ТОРГ",ТОВ"ХОЗКОМПЛЕКТ",ТОВ "ВЕЛИКОДОЛИНСЬКИЙ ЗАВОД ЗБК",ТОВ "Виробниче підприємство "ЕЛЕКТРОСЕРВІС",ТОВ"Комплектенергопоставка",ТОВ "ТОРГОВИЙ ДІМ "ЕЛВО-УКРАЇНА",ТОВ "Торговий дім Одеського кабельного заводу "Одескабель",ТОВ "ЮГСВЕТ",ФОП Собко Ірина Олександрівна</t>
  </si>
  <si>
    <t xml:space="preserve">7.12</t>
  </si>
  <si>
    <t xml:space="preserve">Реконструкція КТП-116 з заміною шафи КТП в смт. Чаплинка,  Херсонської області</t>
  </si>
  <si>
    <t xml:space="preserve">ПП "Мет-Ал",ПП "Ферумбуденерго",ПРАТ "ЕНЕРГОКОНСТРУКЦІЯ",ПРИВАТНЕ АКЦІОНЕРНЕ ТОВАРИСТВО"НОВОКАХОВСЬКИЙ РІЧКОВИЙ ПОРТ",ТОВАРИСТВО З ОБМЕЖЕНОЮ ВІДПОВІДАЛЬНІСТЮ"ЕЛЕКТРОТЕХ ТРЕЙД",ТОВАРИСТВО З ОБМЕЖЕНОЮ ВІДПОВІДАЛЬНІСТЮ"ПРОФІ-ТОРГ",ТОВАРИСТВО З ОБМЕЖЕНОЮ ВІДПОВІДАЛЬНІСТЮ"ХОЗКОМПЛЕКТ",ТОВ "Виробниче підприємство "ЕЛЕКТРОСЕРВІС",ТОВ "Торговий дім Одеського кабельного заводу "Одескабель",ТОВ "ЮГСВЕТ",ФОП Собко Ірина Олександрівна</t>
  </si>
  <si>
    <t xml:space="preserve">7.13</t>
  </si>
  <si>
    <t xml:space="preserve">Реконструкція КТП-51 з заміною шафи КТП в м. Херсон</t>
  </si>
  <si>
    <t xml:space="preserve">ПРИВАТНЕ АКЦІОНЕРНЕ ТОВАРИСТВО "ЕНЕРГОКОНСТРУКЦІЯ",ТОВАРИСТВО З ОБМЕЖЕНОЮ ВІДПОВІДАЛЬНІСТЮ"ЕЛТЕХКОМП",ТОВАРИСТВО З ОБМЕЖЕНОЮ ВІДПОВІДАЛЬНІСТЮ"ПРОФІ-ТОРГ",ТОВ"БУДМАРКЕТ ГРУП",ТОВ "Виробниче підприємство "ЕЛЕКТРОСЕРВІС",ТОВ "Ексім-Прилад",ТОВ "ЕНЕРГОСНАБ 2013",ТОВ"Комплектенергопоставка",ТОВ "Профі-Лайт",ТОВ "Торговий дім Одеського кабельного заводу "Одескабель",ТОВ"Укрпрофіт",ТОВ Фірма "Релеекспорт",ТОВ "ЮГСВЕТ"</t>
  </si>
  <si>
    <t xml:space="preserve">8.1</t>
  </si>
  <si>
    <t xml:space="preserve">Реконструкція ПЛ-10кВ Ф-1071 від ПС-35/10 "Зарічна" в с.Бургунка Бериславського району Херсонської області</t>
  </si>
  <si>
    <t xml:space="preserve">Акт вик. робіт послуги 89803/2 22.09.2021,Акт вик. робіт послуги 89803/3 22.09.2021,Акт вик. робіт послуги 92052 22.09.2021</t>
  </si>
  <si>
    <t xml:space="preserve">8.2</t>
  </si>
  <si>
    <t xml:space="preserve">Реконструкція ПЛ-10кВ Ф-1013 від ПС 35/10 "Високівська" в с.Чайкино Бериславського району Херсонської області</t>
  </si>
  <si>
    <t xml:space="preserve">Акт вик. робіт послуги 89801/2 22.09.2021,Акт вик. робіт послуги 89801/3 22.09.2021,Акт вик. робіт послуги 92054 22.09.2021</t>
  </si>
  <si>
    <t xml:space="preserve">8.3</t>
  </si>
  <si>
    <t xml:space="preserve">Реконструкція ПЛ-10кВ Ф-1005 від ПС-35/10 "Зоря" в м. Берислав Херсонської області</t>
  </si>
  <si>
    <t xml:space="preserve">Акт вик. робіт послуги 89800/2 22.09.2021,Акт вик. робіт послуги 89800/3 22.09.2021,Акт вик. робіт послуги 92055 22.09.2021</t>
  </si>
  <si>
    <t xml:space="preserve">8.4</t>
  </si>
  <si>
    <t xml:space="preserve">Реконструкція ПЛ-10кВ Ф-482 від ПС-35/10 "Благодатська" в с.Новодмитрівка Іванівського району Херсонської області</t>
  </si>
  <si>
    <t xml:space="preserve">Акт вик. робіт послуги 89804/2 22.09.2021,Акт вик. робіт послуги 89804/3 22.09.2021,Акт вик. робіт послуги 92056 22.09.2021</t>
  </si>
  <si>
    <t xml:space="preserve">8.5</t>
  </si>
  <si>
    <t xml:space="preserve">Реконструкція ПЛ-10кВ Ф-1942 від ПС-35/10 "Великі Копані" в с. Великі Копані Олешківського району Херсонської області</t>
  </si>
  <si>
    <t xml:space="preserve">Акт вик. робіт послуги 89806/2 22.09.2021,Акт вик. робіт послуги 89806/3 22.09.2021,Акт вик. робіт послуги 91801 22.09.2021</t>
  </si>
  <si>
    <t xml:space="preserve">8.6</t>
  </si>
  <si>
    <t xml:space="preserve">Реконструкція ПЛ-10кВ Ф-801 від ПС-35/10 "Голопристанська" Голопристанського району Херсонської області</t>
  </si>
  <si>
    <t xml:space="preserve">Акт вик. робіт послуги 89837/2 22.09.2021,Акт вик. робіт послуги 89837/3 22.09.2021,Акт вик. робіт послуги 91800 22.09.2021</t>
  </si>
  <si>
    <t xml:space="preserve">8.7</t>
  </si>
  <si>
    <t xml:space="preserve">Реконструкція ПЛ-10кВ Ф-454 від ПС-35/10 "Степна" Іванівського району Херсонської області</t>
  </si>
  <si>
    <t xml:space="preserve">Акт вик. робіт послуги 89805/2 22.09.2021,Акт вик. робіт послуги 89805/3 22.09.2021,Акт вик. робіт послуги 92057 22.09.2021</t>
  </si>
  <si>
    <t xml:space="preserve">8.8</t>
  </si>
  <si>
    <t xml:space="preserve">Реконструкція ПЛ-10кВ Ф-1110 від ПС-154/35/10 "Бериславська" Бериславського району Херсонської області</t>
  </si>
  <si>
    <t xml:space="preserve">Акт вик. робіт послуги 89832/2 22.09.2021,Акт вик. робіт послуги 89832/3 22.09.2021,Акт вик. робіт послуги 92058 22.09.2021</t>
  </si>
  <si>
    <t xml:space="preserve">8.9</t>
  </si>
  <si>
    <t xml:space="preserve">Реконструкція ПЛ-10кВ Ф-844  від ПС-35/10 "Ж.Порт" Голопристанського району Херсонської області</t>
  </si>
  <si>
    <t xml:space="preserve">Акт вик. робіт послуги 89802/2 22.09.2021,Акт вик. робіт послуги 89802/3 22.09.2021,Акт вик. робіт послуги 91799 22.09.2021</t>
  </si>
  <si>
    <t xml:space="preserve">8.10</t>
  </si>
  <si>
    <t xml:space="preserve">Реконструкція ПЛ-10кВ Ф-611 від ПС-154/35/10 "Новотроїцька" Новотроїцького району Херсонської області</t>
  </si>
  <si>
    <t xml:space="preserve">Акт вик. робіт послуги 89833/2 22.09.2021,Акт вик. робіт послуги 89833/3 22.09.2021,Акт вик. робіт послуги 92059 22.09.2021</t>
  </si>
  <si>
    <t xml:space="preserve">8.11</t>
  </si>
  <si>
    <t xml:space="preserve">Реконструкція ПЛ-10кВ Ф-901 від ПС-35/10 "Рибопитомник" Голопристанського району Херсонської області</t>
  </si>
  <si>
    <t xml:space="preserve">Акт вик. робіт послуги 89799/2 22.09.2021,Акт вик. робіт послуги 89799/3 22.09.2021,Акт вик. робіт послуги 91803 22.09.2021</t>
  </si>
  <si>
    <t xml:space="preserve">8.12</t>
  </si>
  <si>
    <t xml:space="preserve">Реконструкція ПЛ-10кВ Ф-8305 від ПС-35/10 "Каланчак" Каланчацького району Херсонської області</t>
  </si>
  <si>
    <t xml:space="preserve">Акт вик. робіт послуги 89836/2 22.09.2021,Акт вик. робіт послуги 89836/3 22.09.2021,Акт вик. робіт послуги 91802 22.09.2021</t>
  </si>
  <si>
    <t xml:space="preserve">8.13</t>
  </si>
  <si>
    <t xml:space="preserve">Реконструкція ПЛ-10кВ Ф-8763 від ПС-35/10 "Н.Київка" Каланчацького району Херсонської області</t>
  </si>
  <si>
    <t xml:space="preserve">Акт вик. робіт послуги 89835 22.09.2021,Акт вик. робіт послуги 91847 22.09.2021</t>
  </si>
  <si>
    <t xml:space="preserve">8.14</t>
  </si>
  <si>
    <t xml:space="preserve">Реконструкція ПЛ-6кВ Ф-2302 від ПС-35/10 "Кіндійська" м. Херсон  Херсонської області</t>
  </si>
  <si>
    <t xml:space="preserve">Акт вик. робіт послуги 89834/2 22.09.2021,Акт вик. робіт послуги 89834/3 22.09.2021,Акт вик. робіт послуги 91846 22.09.2021</t>
  </si>
  <si>
    <t xml:space="preserve">8.15</t>
  </si>
  <si>
    <t xml:space="preserve">Реконструкція ПЛ-10кВ Ф-891 від ПС-35/10 "Гладковка" Голопристанського району Херсонської області</t>
  </si>
  <si>
    <t xml:space="preserve">Акт вик. робіт послуги 89831/2 22.09.2021,Акт вик. робіт послуги 89831/3 22.09.2021,Акт вик. робіт послуги 91873 22.09.2021</t>
  </si>
  <si>
    <t xml:space="preserve">9.1</t>
  </si>
  <si>
    <t xml:space="preserve">Реконструкція ЗТП-115 до ПЛ-6кВ ф-85 ПС-35/10/6 Каховка із заміною комірок з вимикачами навантаженнями на комірки з вакуумними вимикачами з функцією телемеханіки в м. Каховка Херсонської області</t>
  </si>
  <si>
    <t xml:space="preserve"> № : 1407 27.09.2021</t>
  </si>
  <si>
    <t xml:space="preserve">ТОВ"ПРОФІ-ТОРГ",ТОВ "Виробниче підприємство "ЕЛЕКТРОСЕРВІС",ТОВ "ЕПІЦЕНТР К",ТОВ"Комплектенергопоставка",ТОВ "ЮГСВЕТ"</t>
  </si>
  <si>
    <t xml:space="preserve">9.2</t>
  </si>
  <si>
    <t xml:space="preserve">Реконструкція ЗТП-42 до ЗТП-44 Ф-96 із заміною комірок з вимикачами навантаженнями на комірки з вакуумними вимикачами з функцією телемеханіки в м. Каховка Херсонської області</t>
  </si>
  <si>
    <t xml:space="preserve">,Акт вик. робіт послуги 92279 27.09.2021, №1354 17.08.2021, №1356 17.08.2021</t>
  </si>
  <si>
    <t xml:space="preserve">ПП "Мет-Ал",ТОВ"ПРОФІ-ТОРГ",ТОВ"ХОЗКОМПЛЕКТ",ТОВ "Виробниче підприємство "ЕЛЕКТРОСЕРВІС",ТОВ "Ексім-Прилад",ТОВ "ЕПІЦЕНТР К",ТОВ "ОАСУ ЕНЕРГО",ТОВ "Профі-Лайт",ТОВ "Торговий дім Одеського кабельного заводу "Одескабель",ТОВ "ЮГСВЕТ"</t>
  </si>
  <si>
    <t xml:space="preserve">9.3</t>
  </si>
  <si>
    <t xml:space="preserve">Реконструкція ЗТП-43 до ЗТП-45 Ф-96  із заміною комірок з вимикачами навантаженнями на комірки з вакуумними вимикачами з функцією телемеханіки в м. Каховка Херсонської області</t>
  </si>
  <si>
    <t xml:space="preserve">,Акт вик. робіт послуги 92281 27.09.2021</t>
  </si>
  <si>
    <t xml:space="preserve">ПП "Мет-Ал",ТОВ"ПРОФІ-ТОРГ",ТОВАРИСТВО З ОБМЕЖЕНОЮ ВІДПОВІДАЛЬНІСТЮ"ХОЗКОМПЛЕКТ",ТОВ "Виробниче підприємство "ЕЛЕКТРОСЕРВІС",ТОВ "Ексім-Прилад",ТОВ "ОАСУ ЕНЕРГО",ТОВ "Профі-Лайт",ТОВ "Торговий дім Одеського кабельного заводу "Одескабель",ТОВ "ЮГСВЕТ"</t>
  </si>
  <si>
    <t xml:space="preserve">9.4</t>
  </si>
  <si>
    <t xml:space="preserve">Реконструкція ЗТП-540 до ЗТП 38 Ф-96  із заміною комірок з вимикачами навантаженнями на комірки з вакуумними вимикачами з функцією телемеханіки в м. Каховка Херсонської області</t>
  </si>
  <si>
    <t xml:space="preserve">,Акт вик. робіт послуги 92282 10.09.2021, №1355 17.08.2021</t>
  </si>
  <si>
    <t xml:space="preserve">ПП "Мет-Ал",ТОВ"ПРОФІ-ТОРГ",ТОВ"ХОЗКОМПЛЕКТ",ТОВ "Виробниче підприємство "ЕЛЕКТРОСЕРВІС",ТОВ "Ексім-Прилад",ТОВ "ОАСУ ЕНЕРГО",ТОВ "Профі-Лайт",ТОВ "Торговий дім Одеського кабельного заводу "Одескабель",ТОВ "ЮГСВЕТ"</t>
  </si>
  <si>
    <t xml:space="preserve">9.5</t>
  </si>
  <si>
    <t xml:space="preserve">Реконструкція ЗТП-536 до ЗТП-538 І секція Ф-535 із заміною комірок з вимикачами навантаженнями на комірки з вакуумними вимикачами з функцією телемеханіки в м.Херсон</t>
  </si>
  <si>
    <t xml:space="preserve">9.6</t>
  </si>
  <si>
    <t xml:space="preserve">Реконструкція ЗТП-527 до ЗТП-526 ІІ секція із заміною комірок з вимикачами навантаженнями на комірки з вакуумними вимикачами з функцією телемеханіки в м.Херсон</t>
  </si>
  <si>
    <t xml:space="preserve">9.7</t>
  </si>
  <si>
    <t xml:space="preserve">Реконструкція ЗТП-824 до ЗТП-823 І секція Ф-3304 із заміною комірок з вимикачами навантаженнями на комірки з вакуумними вимикачами з функцією телемеханіки в м.Херсон</t>
  </si>
  <si>
    <t xml:space="preserve">9.8</t>
  </si>
  <si>
    <t xml:space="preserve">Реконструкція РП Микон у м. Херсоні</t>
  </si>
  <si>
    <t xml:space="preserve">ПРАТ"НОВОКАХОВСЬКИЙ РІЧКОВИЙ ПОРТ",ТОВ"ПРОФІ-ТОРГ",ТОВ"ХОЗКОМПЛЕКТ",ТОВ "Виробниче підприємство "ЕЛЕКТРОСЕРВІС",ТОВ "ЕПІЦЕНТР К",ТОВ "ЮГСВЕТ"</t>
  </si>
  <si>
    <t xml:space="preserve">9.9</t>
  </si>
  <si>
    <t xml:space="preserve">Реконструкція РП-Мост - заміна комірки № 14 у м.Херсоні</t>
  </si>
  <si>
    <t xml:space="preserve">ПП "Мет-Ал",ТОВ "ЕЛЕКТРОСИСТЕМИ  УКРАЇНИ",ТОВ"ХОЗКОМПЛЕКТ",ТОВ "ЕНЕРГОСНАБ 2013",ТОВ "ОАСУ ЕНЕРГО",ТОВ "Торговий дім Одеського кабельного заводу "Одескабель",ТОВ Фірма "Релеекспорт",ТОВ "ЮГСВЕТ"</t>
  </si>
  <si>
    <t xml:space="preserve">10.1</t>
  </si>
  <si>
    <t xml:space="preserve">Реконструкція ЗТП-141  з заміною комірки ВВ на комірку з вимикачем навантаження типу ВН(А) в м.Херсон</t>
  </si>
  <si>
    <t xml:space="preserve">,Акт вик. робіт послуги 93125 27.09.2021</t>
  </si>
  <si>
    <t xml:space="preserve">ТОВ"ХОЗКОМПЛЕКТ",ТОВ "Виробниче підприємство "ЕЛЕКТРОСЕРВІС"</t>
  </si>
  <si>
    <t xml:space="preserve">10.2</t>
  </si>
  <si>
    <t xml:space="preserve">Реконструкція ЗТП-336  з заміною комірки ВВ на комірку з вимикачем навантаження типу ВН(А) в м.Херсон</t>
  </si>
  <si>
    <t xml:space="preserve">,Акт вик. робіт послуги 93126 27.09.2021</t>
  </si>
  <si>
    <t xml:space="preserve">10.3</t>
  </si>
  <si>
    <t xml:space="preserve">Реконструкція ЗТП-340  з заміною комірки ВВ на комірку з вимикачем навантаження типу ВН(А) в м.Херсон</t>
  </si>
  <si>
    <t xml:space="preserve">,Акт вик. робіт послуги 93030 27.09.2021</t>
  </si>
  <si>
    <t xml:space="preserve">10.4</t>
  </si>
  <si>
    <t xml:space="preserve">Реконструкція ЗТП-536  з заміною комірки ВВ на комірку з вимикачем навантаження типу ВН(А) в м.Херсон</t>
  </si>
  <si>
    <t xml:space="preserve">10.5</t>
  </si>
  <si>
    <t xml:space="preserve">Реконструкція ЗТП-913  з заміною комірки ВВ на комірку з вимикачем навантаження типу ВН(А) в м.Херсон</t>
  </si>
  <si>
    <t xml:space="preserve">10.6</t>
  </si>
  <si>
    <t xml:space="preserve">Реконструкція ЗТП-419 у м. Херсоні</t>
  </si>
  <si>
    <t xml:space="preserve">ТОВ"ПРОФІ-ТОРГ",ТОВ"ХОЗКОМПЛЕКТ",ТОВ "Виробниче підприємство "ЕЛЕКТРОСЕРВІС",ТОВ "ЮГСВЕТ"</t>
  </si>
  <si>
    <t xml:space="preserve">11.1</t>
  </si>
  <si>
    <t xml:space="preserve">Реконструкція ЗТП-808Б із створенням комплексу для автоматичної реєстрації перерв в електропостачанні споживачів в с.Чорнобаївка, Білозерсокого району, Херсонської області</t>
  </si>
  <si>
    <t xml:space="preserve">ПП "Мет-Ал",ТОВ"ПРОФІ-ТОРГ",ТОВ"ХОЗКОМПЛЕКТ",ТОВ "Ексім-Прилад",ТОВ "ОАСУ ЕНЕРГО",ТОВ "Профі-Лайт",ТОВ "Торговий дім Одеського кабельного заводу "Одескабель",ТОВ Фірма "Релеекспорт",ТОВ "ЮГСВЕТ"</t>
  </si>
  <si>
    <t xml:space="preserve">11.2</t>
  </si>
  <si>
    <t xml:space="preserve">Реконструкція ЗТП-042 із створенням комплексу для автоматичної реєстрації перерв в електропостачанні споживачів в м.Генічеськ Херсонської області</t>
  </si>
  <si>
    <t xml:space="preserve">ПП "Мет-Ал",ТОВ"ПРОФІ-ТОРГ",ТОВ"ХОЗКОМПЛЕКТ",ТОВ "Гудвіл",ТОВ "Ексім-Прилад",ТОВ "ОАСУ ЕНЕРГО",ТОВ "Профі-Лайт",ТОВ "Торговий дім Одеського кабельного заводу "Одескабель",ТОВ Фірма "Релеекспорт",ТОВ "ЮГСВЕТ"</t>
  </si>
  <si>
    <t xml:space="preserve">11.3</t>
  </si>
  <si>
    <t xml:space="preserve">Реконструкція ЗТП-01 із створенням комплексу для автоматичної реєстрації перерв в електропостачанні споживачів в м.Генічеськ Херсонської області</t>
  </si>
  <si>
    <t xml:space="preserve">11.4</t>
  </si>
  <si>
    <t xml:space="preserve">Реконструкція ЗТП-04 із створенням комплексу для автоматичної реєстрації перерв в електропостачанні споживачів в м.Генічеськ Херсонської області</t>
  </si>
  <si>
    <t xml:space="preserve">ПП "Мет-Ал",ТОВ"ПРОФІ-ТОРГ",ТОВ"ХОЗКОМПЛЕКТ",ТОВ "Ексім-Прилад",ТОВ"Комплектенергопоставка",ТОВ "ОАСУ ЕНЕРГО",ТОВ "Профі-Лайт",ТОВ "Торговий дім Одеського кабельного заводу "Одескабель",ТОВ Фірма "Релеекспорт",ТОВ "ЮГСВЕТ"</t>
  </si>
  <si>
    <t xml:space="preserve">11.5</t>
  </si>
  <si>
    <t xml:space="preserve">Реконструкція ЗТП-220 із створенням комплексу для автоматичної реєстрації перерв в електропостачанні споживачів в м. Гола Пристань Херсонської області</t>
  </si>
  <si>
    <t xml:space="preserve">,Акт вик. робіт послуги 93155 27.09.2021, №71 02.07.2021</t>
  </si>
  <si>
    <t xml:space="preserve">ТОВ"ПРОФІ-ТОРГ",ТОВ"ХОЗКОМПЛЕКТ",ТОВ "Ексім-Прилад",ТОВ "Торговий дім Одеського кабельного заводу "Одескабель",ТОВ "ЮГСВЕТ"</t>
  </si>
  <si>
    <t xml:space="preserve">11.6</t>
  </si>
  <si>
    <t xml:space="preserve">Реконструкція ЗТП-1154 із створенням комплексу для автоматичної реєстрації перерв в електропостачанні споживачів в м. Гола Пристань Херсонської області</t>
  </si>
  <si>
    <t xml:space="preserve">,Акт вик. робіт послуги 92351 27.09.2021, №147 13.07.2021</t>
  </si>
  <si>
    <t xml:space="preserve">11.7</t>
  </si>
  <si>
    <t xml:space="preserve">Реконструкція ЗТП-734 із створенням комплексу для автоматичної реєстрації перерв в електропостачанні споживачів в м. Гола Пристань Херсонської області</t>
  </si>
  <si>
    <t xml:space="preserve">,Акт вик. робіт послуги 93189 27.09.2021</t>
  </si>
  <si>
    <t xml:space="preserve">11.8</t>
  </si>
  <si>
    <t xml:space="preserve">Реконструкція ЗТП-3 із створенням комплексу для автоматичної реєстрації перерв в електропостачанні споживачів в м Каховка  Херсонської області</t>
  </si>
  <si>
    <t xml:space="preserve">,Акт вик. робіт послуги 93195 10.09.2021</t>
  </si>
  <si>
    <t xml:space="preserve">ПП "Мет-Ал",ТОВ"ПРОФІ-ТОРГ",ТОВ"ХОЗКОМПЛЕКТ",ТОВ "Виробниче підприємство "ЕЛЕКТРОСЕРВІС",ТОВ "Ексім-Прилад",ТОВ "ЕНЕРГОСНАБ 2013",ТОВ "ЕПІЦЕНТР К",ТОВ "ОАСУ ЕНЕРГО",ТОВ "Профі-Лайт",ТОВ"ТАЙМ-ЕНЕРДЖІ",ТОВ "Торговий дім Одеського кабельного заводу "Одескабель",ТОВ Фірма "Релеекспорт",ТОВ "ЮГСВЕТ"</t>
  </si>
  <si>
    <t xml:space="preserve">11.9</t>
  </si>
  <si>
    <t xml:space="preserve">Реконструкція ЗТП-115 із створенням комплексу для автоматичної реєстрації перерв в електропостачанні споживачів в м. Каховка Херсонської області</t>
  </si>
  <si>
    <t xml:space="preserve">,Акт вик. робіт послуги 93081 27.09.2021, №1358 17.08.2021</t>
  </si>
  <si>
    <t xml:space="preserve">11.10</t>
  </si>
  <si>
    <t xml:space="preserve">Реконструкція ЗТП-64 із створенням комплексу для автоматичної реєстрації перерв в електропостачанні споживачів в м. Каховка Херсонської області</t>
  </si>
  <si>
    <t xml:space="preserve">,Акт вик. робіт послуги 93083 27.09.2021</t>
  </si>
  <si>
    <t xml:space="preserve">11.11</t>
  </si>
  <si>
    <t xml:space="preserve">Реконструкція ЗТП-27 із створенням комплексу для автоматичної реєстрації перерв в електропостачанні споживачів в м. Каховка Херсонської області</t>
  </si>
  <si>
    <t xml:space="preserve">,Акт вик. робіт послуги 93082 10.09.2021</t>
  </si>
  <si>
    <t xml:space="preserve">11.12</t>
  </si>
  <si>
    <t xml:space="preserve">Реконструкція ЗТП-1 із створенням комплексу для автоматичної реєстрації перерв в електропостачанні споживачів в м. Каховка Херсонської області</t>
  </si>
  <si>
    <t xml:space="preserve">,Акт вик. робіт послуги 93193 10.09.2021</t>
  </si>
  <si>
    <t xml:space="preserve">11.13</t>
  </si>
  <si>
    <t xml:space="preserve">Реконструкція ЗТП-1 із створенням комплексу для автоматичної реєстрації перерв в електропостачанні споживачів в м. Нова Каховка Херсонської області</t>
  </si>
  <si>
    <t xml:space="preserve">ПП "Мет-Ал",ТОВ"ПРОФІ-ТОРГ",ТОВ"ХОЗКОМПЛЕКТ",ТОВ "Ексім-Прилад",ТОВ "ЕНЕРГОСНАБ 2013",ТОВ "ЕПІЦЕНТР К",ТОВ"Комплектенергопоставка",ТОВ "ОАСУ ЕНЕРГО",ТОВ "Профі-Лайт",ТОВ "Торговий дім Одеського кабельного заводу "Одескабель",ТОВ Фірма "Релеекспорт",ТОВ "ЮГСВЕТ"</t>
  </si>
  <si>
    <t xml:space="preserve">11.14</t>
  </si>
  <si>
    <t xml:space="preserve">Реконструкція ЗТП-18 із створенням комплексу для автоматичної реєстрації перерв в електропостачанні споживачів в м. Нова Каховка Херсонської області</t>
  </si>
  <si>
    <t xml:space="preserve">,Акт вик. робіт послуги 93181 10.09.2021</t>
  </si>
  <si>
    <t xml:space="preserve">11.15</t>
  </si>
  <si>
    <t xml:space="preserve">Реконструкція ЗТП-15 із створенням комплексу для автоматичної реєстрації перерв в електропостачанні споживачів в м. Нова Каховка Херсонської області</t>
  </si>
  <si>
    <t xml:space="preserve">,Акт вик. робіт послуги 93186 10.09.2021</t>
  </si>
  <si>
    <t xml:space="preserve">11.16</t>
  </si>
  <si>
    <t xml:space="preserve">Реконструкція ЗТП-11 із створенням комплексу для автоматичної реєстрації перерв в електропостачанні споживачів в м. Нова Каховка Херсонської області</t>
  </si>
  <si>
    <t xml:space="preserve">,Акт вик. робіт послуги 93196 10.09.2021</t>
  </si>
  <si>
    <t xml:space="preserve">ПП "Мет-Ал",ТОВ"ХОЗКОМПЛЕКТ",ТОВ "Ексім-Прилад",ТОВ "ОАСУ ЕНЕРГО",ТОВ "Профі-Лайт",ТОВ "Торговий дім Одеського кабельного заводу "Одескабель",ТОВ Фірма "Релеекспорт",ТОВ "ЮГСВЕТ"</t>
  </si>
  <si>
    <t xml:space="preserve">11.17</t>
  </si>
  <si>
    <t xml:space="preserve">Реконструкція ЗТП-6 із створенням комплексу для автоматичної реєстрації перерв в електропостачанні споживачів в м. Нова Каховка Херсонської області</t>
  </si>
  <si>
    <t xml:space="preserve">,Акт вик. робіт послуги 92350 10.09.2021, №623 09.08.2021</t>
  </si>
  <si>
    <t xml:space="preserve">ПП "Мет-Ал",ПП "Ферумбуденерго",ТОВ"ПРОФІ-ТОРГ",ТОВ"ХОЗКОМПЛЕКТ",ТОВ "Ексім-Прилад",ТОВ"Комплектенергопоставка",ТОВ "ОАСУ ЕНЕРГО",ТОВ "Профі-Лайт",ТОВ "Торговий дім Одеського кабельного заводу "Одескабель",ТОВ Фірма "Релеекспорт",ТОВ "ЮГСВЕТ"</t>
  </si>
  <si>
    <t xml:space="preserve">11.18</t>
  </si>
  <si>
    <t xml:space="preserve">Реконструкція ЗТП-10 із створенням комплексу для автоматичної реєстрації перерв в електропостачанні споживачів в м.Олешки Херсонської області</t>
  </si>
  <si>
    <t xml:space="preserve">№2736 30.07.2021</t>
  </si>
  <si>
    <t xml:space="preserve">11.19</t>
  </si>
  <si>
    <t xml:space="preserve">Реконструкція ЗТП-7 із створенням комплексу для автоматичної реєстрації перерв в електропостачанні споживачів в м.Олешки Херсонської області</t>
  </si>
  <si>
    <t xml:space="preserve">№2734 30.07.2021</t>
  </si>
  <si>
    <t xml:space="preserve">ПП "Мет-Ал",ТОВ"ПРОФІ-ТОРГ",ТОВАРИСТВО З ОБМЕЖЕНОЮ ВІДПОВІДАЛЬНІСТЮ"ХОЗКОМПЛЕКТ",ТОВ "Ексім-Прилад",ТОВ "ЕПІЦЕНТР К",ТОВ "ОАСУ ЕНЕРГО",ТОВ "Профі-Лайт",ТОВ "Торговий дім Одеського кабельного заводу "Одескабель",ТОВ Фірма "Релеекспорт",ТОВ "ЮГСВЕТ"</t>
  </si>
  <si>
    <t xml:space="preserve">11.20</t>
  </si>
  <si>
    <t xml:space="preserve">Реконструкція ЗТП-4 із створенням комплексу для автоматичної реєстрації перерв в електропостачанні споживачів в м.Скадовськ Херсонської області</t>
  </si>
  <si>
    <t xml:space="preserve">11.21</t>
  </si>
  <si>
    <t xml:space="preserve">Реконструкція ЗТП-729 із створенням комплексу для автоматичної реєстрації перерв в електропостачанні споживачів в м. Херсон</t>
  </si>
  <si>
    <t xml:space="preserve">11.22</t>
  </si>
  <si>
    <t xml:space="preserve">Реконструкція ЗТП-9 із створенням комплексу для автоматичної реєстрації перерв в електропостачанні споживачів в м. Херсон</t>
  </si>
  <si>
    <t xml:space="preserve">ПП "Мет-Ал",ТОВ"ПРОФІ-ТОРГ",ТОВ"ХОЗКОМПЛЕКТ",ТОВ "Ексім-Прилад",ТОВ "ОАСУ ЕНЕРГО",ТОВ "Торговий дім Одеського кабельного заводу "Одескабель",ТОВ Фірма "Релеекспорт",ТОВ "ЮГСВЕТ"</t>
  </si>
  <si>
    <t xml:space="preserve">11.23</t>
  </si>
  <si>
    <t xml:space="preserve">Реконструкція РП-Чорноморський із створенням комплексу для автоматичної реєстрації перерв в електропостачанні споживачів в м.Херсон</t>
  </si>
  <si>
    <t xml:space="preserve">11.24</t>
  </si>
  <si>
    <t xml:space="preserve">Реконструкція ЗТП-93 із створенням комплексу для автоматичної реєстрації перерв в електропостачанні споживачів в м. Херсон</t>
  </si>
  <si>
    <t xml:space="preserve">12.1</t>
  </si>
  <si>
    <t xml:space="preserve">Реконструкція ПС 150/35/10 кВ "Дудчино" з заміною високовольтних вводів 150 кВ силового трансформатора 1Т</t>
  </si>
  <si>
    <t xml:space="preserve">ПОСЛУГА</t>
  </si>
  <si>
    <t xml:space="preserve">,Акт вик. робіт послуги 91845 27.09.2021, ОЗ-2 348/09 30.09.2021</t>
  </si>
  <si>
    <t xml:space="preserve">ТОВ "Автоформула Центр"</t>
  </si>
  <si>
    <t xml:space="preserve">12.2</t>
  </si>
  <si>
    <t xml:space="preserve">Реконструкція ПС-150/35/10кВ „Нова” з встановленням  ДГР-35.</t>
  </si>
  <si>
    <t xml:space="preserve">ТОВ "Електра"</t>
  </si>
  <si>
    <t xml:space="preserve">12.3</t>
  </si>
  <si>
    <t xml:space="preserve">Реконструкція ПС-150/35/10кВ “Виноградово” з заміною комірок КРУН-10кВ на КРПЗ-10кВ в межах с. Виноградове, Олешківського р-ну, Херсонської обл.</t>
  </si>
  <si>
    <t xml:space="preserve">ТОВ "ЕЛЕКТРОСВІТ"</t>
  </si>
  <si>
    <t xml:space="preserve">12.4</t>
  </si>
  <si>
    <t xml:space="preserve">Реконструкція ПС 150/35/6 кВ "Никольская"  з заміною акумуляторної  батареї  84А/Ч</t>
  </si>
  <si>
    <t xml:space="preserve">207/03 від 14.04.2021, 207/03 від 28.09.2021</t>
  </si>
  <si>
    <t xml:space="preserve">ТОВ "ЕС ЕНЕРДЖІ"</t>
  </si>
  <si>
    <t xml:space="preserve">13.1</t>
  </si>
  <si>
    <t xml:space="preserve">Реконструкція ВРП-35 ПС 35/10 кВ “Генічеська”в м.Генічеськ, Херсонської обл</t>
  </si>
  <si>
    <t xml:space="preserve">Прибуток</t>
  </si>
  <si>
    <t xml:space="preserve">13.2</t>
  </si>
  <si>
    <t xml:space="preserve">Реконструкція ПС-35/6кВ „Консервная” з заміною силового тр-ра 1Т 10 МВ*А.</t>
  </si>
  <si>
    <t xml:space="preserve">,Акт вик. робіт послуги 91844 23.08.2021, №207/08 31.08.2021</t>
  </si>
  <si>
    <t xml:space="preserve">ТОВ "ЕНЕРГЕТИЧНИЙ СЕРВІС"</t>
  </si>
  <si>
    <t xml:space="preserve">13.3</t>
  </si>
  <si>
    <t xml:space="preserve">Реконструкція ПС 35/10кВ “Счастливцево” з заміною комірок 10 кВ з масляними вимикачами на комірки 10 кВ з вакуумними вимикачами з заміною електромеханічних захистів на МП пристрої РЗА та забезпечення засобами телемеханіки і зв’язку, в с. Щасливцеве, Генічеського р-ну, Херсонської обл.</t>
  </si>
  <si>
    <t xml:space="preserve">13.4</t>
  </si>
  <si>
    <t xml:space="preserve">Реконструкція ПС 35 кВ “Голопристанская” з заміною комірок 10кВ з масляними вимикачами на комірки 10кВ з вакуумними вимикачами, з заміною електромеханічних захистів на МП пристрої РЗА.</t>
  </si>
  <si>
    <t xml:space="preserve">13.5</t>
  </si>
  <si>
    <t xml:space="preserve">ПС 35/10кВ «Благодатская».Реконструкція  з заміною масляних вимикачів 10кВ на вакуумні вимикачі 10кВ комірок Л-483 та Л-482 з заміною електромеханічних захистів на МП пристрої РЗА, телемеханізацією та зв'язком</t>
  </si>
  <si>
    <t xml:space="preserve">,Акт вик. робіт послуги 91167/1 28.08.2021,Акт вик. робіт послуги 91167/2 28.08.2021,Акт вик. робіт послуги 91872 28.08.2021</t>
  </si>
  <si>
    <t xml:space="preserve">13.6</t>
  </si>
  <si>
    <t xml:space="preserve">ПС 35/10кВ «Антоновская».Реконструкція  з заміною масляного вимикача 10кВ на вакуумний вимикач 10кВ комірки Л-3408 з заміною електромеханічних захистів на МП пристрої РЗА, телемеханізацією та зв'язком</t>
  </si>
  <si>
    <t xml:space="preserve">,Акт вик. робіт послуги 90997/2 27.09.2021,Акт вик. робіт послуги 90997/3 27.09.2021,Акт вик. робіт послуги 90997/4 27.09.2021,Акт вик. робіт послуги 90997/5 27.09.2021,Акт вик. робіт послуги 91466 27.09.2021</t>
  </si>
  <si>
    <t xml:space="preserve">13.7</t>
  </si>
  <si>
    <t xml:space="preserve">ПС 35/10кВ «Восточная».Реконструкція з заміною масляного вимикача 10кВ на вакуумний вимикач 10кВ комірки Л-601 з заміною електромеханічних захистів на МП пристрої РЗА, телемеханізацією та зв'язком. "</t>
  </si>
  <si>
    <t xml:space="preserve">,Акт вик. робіт послуги 91275/2 27.09.2021,Акт вик. робіт послуги 91275/3 27.09.2021,Акт вик. робіт послуги 91275/4 27.09.2021,Акт вик. робіт послуги 91275/5 27.09.2021,Акт вик. робіт послуги 92063 27.09.2021</t>
  </si>
  <si>
    <t xml:space="preserve">13.8</t>
  </si>
  <si>
    <t xml:space="preserve">ПС 35/10кВ «Днепряны». Реконструкція з заміною масляного вимикача 10кВ на вакуумний вимикач 10кВ комірки Л-52 з заміною електромеханічних захистів на МП пристрої РЗА, телемеханізацією та зв'язком."</t>
  </si>
  <si>
    <t xml:space="preserve">,Акт вик. робіт послуги 90995/2 27.09.2021,Акт вик. робіт послуги 90995/3 27.09.2021,Акт вик. робіт послуги 90995/4 27.09.2021,Акт вик. робіт послуги 90995/5 27.09.2021,Акт вик. робіт послуги 91530 27.09.2021</t>
  </si>
  <si>
    <t xml:space="preserve">13.9</t>
  </si>
  <si>
    <t xml:space="preserve">ПС 35/10кВ «Приволье».Реконструкція з заміною масляного вимикача 10кВ на вакуумний вимикач 10кВ комірки Л-8411 з заміною електромеханічних захистів на МП пристрої РЗА, телемеханізацією та зв'язком</t>
  </si>
  <si>
    <t xml:space="preserve">,Акт вик. робіт послуги 91274/2 27.09.2021,Акт вик. робіт послуги 91274/3 27.09.2021,Акт вик. робіт послуги 91274/4 27.09.2021,Акт вик. робіт послуги 91274/5 27.09.2021,Акт вик. робіт послуги 92064 27.09.2021</t>
  </si>
  <si>
    <t xml:space="preserve">13.10</t>
  </si>
  <si>
    <t xml:space="preserve">Реконструкція ПС 35/10кВ “Стрелковое” з заміною комірок 10 кВ з масляними вимикачами на комірки 10 кВ з вакуумними вимикачами з заміною електромеханічних захистів на МП пристрої РЗА та забезпечення засобами телемеханіки і зв’язку, в с. Стрілкове, Генічеського р-ну, Херсонської обл.</t>
  </si>
  <si>
    <t xml:space="preserve">13.11</t>
  </si>
  <si>
    <t xml:space="preserve">Реконструкція пристроїв РЗА  ПС-35/10кВ Ж.Порт (Голопристанські РЕМ).  Заміна електромеханічних захистів  МВ-35-Молодежная на шафу  РШ-15МЛ  або аналог</t>
  </si>
  <si>
    <t xml:space="preserve">Акт вик. робіт послуги 91069 11.06.2021,Акт вик. робіт послуги 91215 31.05.2021, ОЗ-2 №91215 15.06.2021</t>
  </si>
  <si>
    <t xml:space="preserve">ТОВ "Електра",ФОП Мірошниченко Віктор Григорович</t>
  </si>
  <si>
    <t xml:space="preserve">13.12</t>
  </si>
  <si>
    <t xml:space="preserve">Реконструкція пристроїв РЗА  ПС-35/10кВ Ж.Порт (Голопристанські РЕМ).  Заміна електромеханічних захистів силових трансформаторів 2Т  (1 компл) на шафу  РШ-13М  або аналог</t>
  </si>
  <si>
    <t xml:space="preserve">Акт вик. робіт послуги 91573 31.05.2021,Акт вик. робіт послуги 92119 11.06.2021, ОЗ-2 №91573 15.06.2021</t>
  </si>
  <si>
    <t xml:space="preserve">13.13</t>
  </si>
  <si>
    <t xml:space="preserve">Реконструкція пристроїв РЗА  ПС-35/10кВ Н.Николаевка (Скадовські РЕМ).  Заміна електромеханічних захистів трансформаторів 1Т, 2Т   на шафи РШ-13М або аналог.</t>
  </si>
  <si>
    <t xml:space="preserve">Акт вик. робіт послуги 91127 30.06.2021,Акт вик. робіт послуги 91465 06.07.2021, ОЗ-2 №91127 13.07.2021</t>
  </si>
  <si>
    <t xml:space="preserve">13.14</t>
  </si>
  <si>
    <t xml:space="preserve">Реконструкція пристроїв РЗА  ПС-35/10кВ Новороссийская (Скадовські РЕМ).  Заміна електромеханічних захистів силових трансформаторів 1Т, 2Т  на шафи РШ-13М або аналог.</t>
  </si>
  <si>
    <t xml:space="preserve">Акт вик. робіт послуги 91166 30.06.2021,Акт вик. робіт послуги 91464 06.07.2021, ОЗ-2№91166 13.07.2021</t>
  </si>
  <si>
    <t xml:space="preserve">13.15</t>
  </si>
  <si>
    <t xml:space="preserve">Реконструкція пристроїв РЗА  ПС-35/10кВ Порт (Н.Каховські РЕМ).  Заміна електромеханічних захистів силових трансформаторів  1Т, 2Т (2 комплекти)   на шафи РШ-13М або аналог.</t>
  </si>
  <si>
    <t xml:space="preserve">Акт вик. робіт послуги 91833/1 28.07.2021,Акт вик. робіт послуги 91833/2 28.07.2021,Акт вик. робіт послуги 92065 02.08.2021, ОЗ-2 №91833 25.08.2021</t>
  </si>
  <si>
    <t xml:space="preserve">13.16</t>
  </si>
  <si>
    <t xml:space="preserve">Реконструкція пристроїв РЗА  ПС-35/10кВ Н.Серогозская (Іванівські РЕМ).  Заміна електромеханічних захистів трансформаторів  1Т, 2Т  на шафи РШ-13М  або аналог.</t>
  </si>
  <si>
    <t xml:space="preserve">Акт вик. робіт послуги 91463 06.07.2021,Акт вик. робіт послуги 91506 30.06.2021, ОЗ-2 №91506 13.07.2021</t>
  </si>
  <si>
    <t xml:space="preserve">13.17</t>
  </si>
  <si>
    <t xml:space="preserve">Реконструкція пристроїв РЗА  ПС-35/10кВ В.Лепетихская (В.Лепетихські РЕМ).  Заміна електромеханічних захистів трансформаторів 1Т, 2Т   на шафи РШ-13М або аналог</t>
  </si>
  <si>
    <t xml:space="preserve">Акт вик. робіт послуги 91128 30.06.2021,Акт вик. робіт послуги 91462 06.07.2021, ОЗ-2 №91128 13.07.2021</t>
  </si>
  <si>
    <t xml:space="preserve">13.18</t>
  </si>
  <si>
    <t xml:space="preserve">Реконструкція пристроїв РЗА  ПС-35/10кВ Тавричанка (Каховські РЕМ). Заміна електромеханічних захистів трансформатора 1Т  на шафу РШ-13М або аналог, з встановленням комплекту охоронної сигналізації</t>
  </si>
  <si>
    <t xml:space="preserve">Акт вик. робіт послуги 91186/1 28.08.2021,Акт вик. робіт послуги 91186/2 28.08.2021,Акт вик. робіт послуги 92067 28.08.2021</t>
  </si>
  <si>
    <t xml:space="preserve">13.19</t>
  </si>
  <si>
    <t xml:space="preserve">Реконструкція пристроїв РЗА  ПС-35/10кВ Шевченко (Чаплинські РЕМ).  Заміна електромеханічних захистів трансформатора 1Т  на шафу РШ-13М  або аналог, з встановленням комплекту охоронної сигналізації.</t>
  </si>
  <si>
    <t xml:space="preserve">Акт вик. робіт послуги 91839/1 28.08.2021,Акт вик. робіт послуги 91839/2 28.08.2021,Акт вик. робіт послуги 92285 28.08.2021</t>
  </si>
  <si>
    <t xml:space="preserve">13.20</t>
  </si>
  <si>
    <t xml:space="preserve">Реконструкція пристроїв РЗА  ПС-35/10кВ Ретранслятор (Каховські РЕМ).  Заміна електромеханічних захистів трансформатора 1Т  на шафу РШ-13М  або аналог, з дооснащенням комплекту охоронної сигналізації</t>
  </si>
  <si>
    <t xml:space="preserve">Акт вик. робіт послуги 90993 30.06.2021,Акт вик. робіт послуги 91430 06.07.2021, ОЗ-2 №90993 13.07.2021</t>
  </si>
  <si>
    <t xml:space="preserve">ТОВ "ЕЛЕКТРОСВІТ",ФОП Мірошниченко Віктор Григорович</t>
  </si>
  <si>
    <t xml:space="preserve">13.21</t>
  </si>
  <si>
    <t xml:space="preserve">Реконструкція пристроїв РЗА  ПС-35/10кВ Строгановка (Чаплинські РЕМ).  Заміна електромеханічних захистів трансформатора 1Т  на шафу РШ-13М  або аналог, з дооснащенням комплекту охоронної  сигналізації</t>
  </si>
  <si>
    <t xml:space="preserve">Акт вик. робіт послуги 90994 30.06.2021,Акт вик. робіт послуги 91458 06.07.2021, ОЗ-2 №90994 13.07.2021</t>
  </si>
  <si>
    <t xml:space="preserve">13.22</t>
  </si>
  <si>
    <t xml:space="preserve">Реконструкція пристроїв РЗА  ПС-35/10кВ Днепряне (Н.Каховські РЕМ).Заміна  комплекту захистів трансформатора 1Т на шафу РШ-13М або аналог, з дооснащенням комплексу охоронної  сигналізації</t>
  </si>
  <si>
    <t xml:space="preserve">Акт вик. робіт послуги 1/92296 27.07.2021,Акт вик. робіт послуги 92296 27.07.2021,Акт вик. робіт послуги 91067 02.08.2021, №92296 25.08.2021</t>
  </si>
  <si>
    <t xml:space="preserve">13.23</t>
  </si>
  <si>
    <t xml:space="preserve">Реконструкція ПС 35/10кВ «Лесная» з заміною масляних вимикачів 10кВ на вакуумні вимикачі 10кВ комірок Л-1907 та Л-1905 з заміною електромеханічних захистів на МП пристрої РЗА, телемеханізацією та зв'язком. </t>
  </si>
  <si>
    <t xml:space="preserve">,Акт вик. робіт послуги 91766/2 27.09.2021,Акт вик. робіт послуги 91766/3 27.09.2021,Акт вик. робіт послуги 91766/4 27.09.2021,Акт вик. робіт послуги 91766/5 27.09.2021,Акт вик. робіт послуги 92757 27.09.2021</t>
  </si>
  <si>
    <t xml:space="preserve">13.24</t>
  </si>
  <si>
    <t xml:space="preserve">Реконструкція ПС 35/10кВ «Раденская» з заміною масляного вимикача 10кВ на вакуумний вимикач 10кВ комірки Л-2002 з заміною електромеханічних захистів на МП пристрої РЗА, телемеханізацією та зв'язком. </t>
  </si>
  <si>
    <t xml:space="preserve">акт вик.робіт послуги 91620 27.09.2021, ОЗ-2 91620 від 30.09.2021</t>
  </si>
  <si>
    <t xml:space="preserve">13.25</t>
  </si>
  <si>
    <t xml:space="preserve">Реконструкція ПС 35/10кВ “Геническая” з заміною комірок 10 кВ з масляними вимикачами на комірки 10 кВ з вакуумними вимикачами з заміною електромеханічних захистів на МП пристрої РЗА та забезпечення засобами телемеханіки і зв’язку, в м. Генічеськ, Херсонської обл.</t>
  </si>
  <si>
    <t xml:space="preserve">13.26</t>
  </si>
  <si>
    <t xml:space="preserve">Реконструкція ПС 35/10кВ «В.Дружина» з заміною масляного вимикача 10кВ на вакуумний вимикач 10кВ комірки Л-875 з заміною електромеханічних захистів на МП пристрої РЗА, телемеханізацією та зв'язком. </t>
  </si>
  <si>
    <t xml:space="preserve">13.27</t>
  </si>
  <si>
    <t xml:space="preserve">Реконструкція ПС 35/10кВ «Степная» з заміною масляного вимикача 10кВ на вакуумний вимикач 10кВ комірки Л-454 з заміною електромеханічних захистів на МП пристрої РЗА, телемеханізацією та зв'язком. </t>
  </si>
  <si>
    <t xml:space="preserve">,Акт вик. робіт послуги 91765/2 27.09.2021,Акт вик. робіт послуги 91765/3 27.09.2021,Акт вик. робіт послуги 91765/4 27.09.2021,Акт вик. робіт послуги 91765/5 27.09.2021,Акт вик. робіт послуги 92697 27.09.2021</t>
  </si>
  <si>
    <t xml:space="preserve">13.28</t>
  </si>
  <si>
    <t xml:space="preserve">Реконструкція ПС 35/10кВ «Камышанская» з заміною комірки 10кВ з масляним вимикачем на комірку 10кВ з вакуумним вимикачем Л-3608 з заміною електромеханічних захистів на МП пристрої РЗА</t>
  </si>
  <si>
    <t xml:space="preserve">13.29</t>
  </si>
  <si>
    <t xml:space="preserve">Реконструкція ПС 35/10кВ “Дарьевская” з заміною масляних вимикачів 10 кВ на вакуумні вимикачі 10кВ  комірок Л-556, Л-552, Л-555, секційної, вводу-10-1Т, заміну комірок 2СШ-10кВ з заміною електромеханічних захистів на МП пристрої РЗА та забезпечення засобами телемеханіки і зв’язку</t>
  </si>
  <si>
    <t xml:space="preserve">Акт вик. робіт послуги 91460 27.09.2021,Акт вик. робіт послуги 91568/2 27.09.2021,Акт вик. робіт послуги 91568/3 27.09.2021,Акт вик. робіт послуги 91568/3/5 27.09.2021,Акт вик. робіт послуги 91568/4 27.09.2021</t>
  </si>
  <si>
    <t xml:space="preserve">13.30</t>
  </si>
  <si>
    <t xml:space="preserve">Реконструкція ПС 35/10кВ «Основа» з заміною масляного вимикача 10кВ на вакуумний вимикач 10кВ комірки Л-83 з заміною електромеханічних захистів на МП пристрої РЗА, телемеханізацією та зв'язком</t>
  </si>
  <si>
    <t xml:space="preserve">ПП "Мет-Ал",ТОВ "Електра",ТОВ "Торговий дім Одеського кабельного заводу "Одескабель",ТОВ "ЮГСВЕТ"</t>
  </si>
  <si>
    <t xml:space="preserve">13.31</t>
  </si>
  <si>
    <t xml:space="preserve">Реконструкція ПС 35/10кВ «Н.Киевская» з заміною масляного вимикача 10кВ на вакуумний вимикач 10кВ комірки Л-8763 з заміною електромеханічних захистів на МП пристрої РЗА, телемеханізацією та зв'язком. </t>
  </si>
  <si>
    <t xml:space="preserve">,Акт вик. робіт послуги 91767/2 27.09.2021,Акт вик. робіт послуги 91767/3 27.09.2021,Акт вик. робіт послуги 91767/4 27.09.2021,Акт вик. робіт послуги 91767/5 27.09.2021,Акт вик. робіт послуги 93127 27.09.2021</t>
  </si>
  <si>
    <t xml:space="preserve">13.32</t>
  </si>
  <si>
    <t xml:space="preserve">Реконструкція ПС 35/10кВ «Каланчацкая» з заміною масляних вимикачів 10кВ на вакуумні вимикачі 10кВ комірок Л-8303 та Л-8305 з заміною електромеханічних захистів на МП пристрої РЗА з телемеханізацією та зв'язком.</t>
  </si>
  <si>
    <t xml:space="preserve">,Акт вик. робіт послуги 91459 27.09.2021, ОЗ-2 91572 30.09.2021</t>
  </si>
  <si>
    <t xml:space="preserve">13.33</t>
  </si>
  <si>
    <t xml:space="preserve">Реконструкція ПС 35/10кВ «Белозерская» з заміною масляного вимикача 10кВ на вакуумний вимикач 10кВ комірки Л-504 з заміною електромеханічних захистів на МП пристрої РЗА, телемеханізацією та зв'язком.</t>
  </si>
  <si>
    <t xml:space="preserve">,Акт вик. робіт послуги 91216/2 27.09.2021,Акт вик. робіт послуги 91216/3 27.09.2021,Акт вик. робіт послуги 91216/4 27.09.2021,Акт вик. робіт послуги 91216/5 27.09.2021,Акт вик. робіт послуги 92066 27.09.2021, ОЗ-2 91216 30.09.2021</t>
  </si>
  <si>
    <t xml:space="preserve">13.34</t>
  </si>
  <si>
    <t xml:space="preserve">Реконструкція ПС 35/10кВ «Гладковка» з заміною масляного вимикача 10кВ на вакуумний вимикач 10кВ комірки Л-891 з заміною електромеханічних захистів на МП пристрої РЗА, телемеханізацією та зв'язком.</t>
  </si>
  <si>
    <t xml:space="preserve">,Акт вик. робіт послуги 90996/2 27.09.2021,Акт вик. робіт послуги 90996/3 27.09.2021,Акт вик. робіт послуги 90996/4 27.09.2021,Акт вик. робіт послуги 90996/5 27.09.2021,Акт вик. робіт послуги 91534 27.09.2021</t>
  </si>
  <si>
    <t xml:space="preserve">13.35</t>
  </si>
  <si>
    <t xml:space="preserve">Реконструкція ПС 35/10кВ «Н.Збурьевка» з заміною комірок 10кВ з масляними вимикачами  на комірки 10кВ з вакуумними вимикачами з заміною електромеханічних захистів на МП пристрої РЗА.</t>
  </si>
  <si>
    <t xml:space="preserve">14.1</t>
  </si>
  <si>
    <t xml:space="preserve">Розробка ПКД. Реконструкція ПС 35/10кВ ”Щасливцево” з встановленням УКРП-10.</t>
  </si>
  <si>
    <t xml:space="preserve">ТОВ " ЕКНІС-ІНЖИНІРИНГ"</t>
  </si>
  <si>
    <t xml:space="preserve">14.2</t>
  </si>
  <si>
    <t xml:space="preserve">Розробка ПКД. Реконструкція ПС 35/10кВ ”Н.Серогозская” з встановленням УКРП-10.</t>
  </si>
  <si>
    <t xml:space="preserve">14.3</t>
  </si>
  <si>
    <t xml:space="preserve">Розробка ПКД:   Реконструкція РЗА ПС-150/35/6 кВ «ХНПЗ» з заміною ДЗШ-35 кВ на мікропроцесорні пристрої РЗА.</t>
  </si>
  <si>
    <t xml:space="preserve">Акт вик. робіт послуги 113 05.08.2021</t>
  </si>
  <si>
    <t xml:space="preserve">14.4</t>
  </si>
  <si>
    <t xml:space="preserve">Розробка ПКД:   Реконструкція РЗА ПС-150/35/10 кВ «Промишленная» з заміною ДЗШ-35 кВ на мікропроцесорні пристрої РЗА.</t>
  </si>
  <si>
    <t xml:space="preserve">Акт вик. робіт послуги 112 05.08.2021</t>
  </si>
  <si>
    <t xml:space="preserve">14.5</t>
  </si>
  <si>
    <t xml:space="preserve">Розробка ПКД: РЗА комірки “Л-64” РП 150 кВ “Каховська ГЕС”</t>
  </si>
  <si>
    <t xml:space="preserve">14.6</t>
  </si>
  <si>
    <t xml:space="preserve">Розробка ПКД: Реконструкція ПЛ-35 кВ “Геническая”-“Генгорка”</t>
  </si>
  <si>
    <t xml:space="preserve">ТОВ "СОЛАРПРОЕКТ"</t>
  </si>
  <si>
    <t xml:space="preserve">14.7</t>
  </si>
  <si>
    <t xml:space="preserve">Розробка ПКД: Реконструкція ПЛ-35 кВ “Генгорка” - “Счастливцево”</t>
  </si>
  <si>
    <t xml:space="preserve">14.8</t>
  </si>
  <si>
    <t xml:space="preserve">Розробка ПКД: Реконструкція ПЛ-35 кВ “Счастливцево” - “Стрелковое”</t>
  </si>
  <si>
    <t xml:space="preserve">Усього за розділом 1:</t>
  </si>
  <si>
    <t xml:space="preserve">2. Заходи зі зниження нетехнічних витрат електричної енергії:</t>
  </si>
  <si>
    <t xml:space="preserve">Лінійний пункт високовольтного обліку ПКУ-10 з терміналом ЛУЗОД</t>
  </si>
  <si>
    <t xml:space="preserve">ТОВ"Комплектенергопоставка"</t>
  </si>
  <si>
    <t xml:space="preserve">Переобладнання 1-о фазних ввідних пристроїв приватних будинків проблемних споживачів</t>
  </si>
  <si>
    <t xml:space="preserve">Введення експл. лічільн 618810/076 21.05.2021,Введення експл. лічільн 618811/076 21.05.2021,Введення експл. лічільн 618814/076 21.05.2021,Введення експл. лічільн 618920/075 24.05.2021,Введення експл. лічільн 619154/052 27.05.2021,Введення експл. лічільн 619155/052 27.05.2021,Введення експл. лічільн 619156/052 27.05.2021,Введення експл. лічільн 619158/052 27.05.2021,Введення експл. лічільн 619193/041 21.05.2021,Введення експл. лічільн 619194/041 21.05.2021,Введення експл. лічільн 619571/038 28.05.2021,Введення експл. лічільн 619572/038 28.05.2021,Введення експл. лічільн 619652/038 31.05.2021,Введення експл. лічільн 619653/038 31.05.2021,Введення експл. лічільн 619654/038 31.05.2021,Введення експл. лічільн 619673/076 31.05.2021,Введення експл. лічільн 619674/076 31.05.2021,Введення експл. лічільн 619729/041 31.05.2021,Введення експл. лічільн 619730/041 31.05.2021,Введення експл. лічільн 619735/070 31.05.2021,Введення експл. лічільн 619736/070 31.05.2021,Введення експл. лічільн 619742/038 31.05.2021,Введення експл. лічільн 619816/078 31.05.2021,Введення експл. лічільн 619817/078 31.05.2021,Введення експл. лічільн 619867/039 31.05.2021,Введення експл. лічільн 619949/075 27.05.2021,Введення експл. лічільн 619950/075 27.05.2021,Введення експл. лічільн 620482/079 31.05.2021,Введення експл. лічільн 620483/079 31.05.2021,Введення експл. лічільн 620484/079 31.05.2021,Введення експл. лічільн 620485/079 31.05.2021,Введення експл. лічільн 620521/075 08.06.2021,Введення експл. лічільн 620522/075 08.06.2021,Введення експл. лічільн 620787/076 08.06.2021,Введення експл. лічільн 620788/076 08.06.2021,Введення експл. лічільн 620791/076 08.06.2021,Введення експл. лічільн 620825/041 11.06.2021,Введення експл. лічільн 620826/041 11.06.2021,Введення експл. лічільн 621056/075 16.06.2021,Введення експл. лічільн 621057/075 16.06.2021,Введення експл. лічільн 621227/039 12.06.2021,Введення експл. лічільн 621558/038 18.06.2021,Введення експл. лічільн 621559/038 18.06.2021,Введення експл. лічільн 621655/038 30.06.2021,Введення експл. лічільн 621656/038 30.06.2021,Введення експл. лічільн 621699/078 30.06.2021,Введення експл. лічільн 621700/078 30.06.2021,Введення експл. лічільн 621799/070 29.06.2021,Введення експл. лічільн 621800/070 29.06.2021,Введення експл. лічільн 621823/038 30.06.2021,Введення експл. лічільн 621824/038 30.06.2021,Введення експл. лічільн 621940/070 30.06.2021,Введення експл. лічільн 622005/052 30.06.2021,Введення експл. лічільн 622006/052 30.06.2021,Введення експл. лічільн 622007/052 30.06.2021,Введення експл. лічільн 622008/052 30.06.2021,Введення експл. лічільн 622133/041 30.06.2021,Введення експл. лічільн 622134/041 30.06.2021,Введення експл. лічільн 622221/075 30.06.2021,Введення експл. лічільн 622222/075 30.06.2021,Введення експл. лічільн 622223/075 30.06.2021,Введення експл. лічільн 622265/076 30.06.2021,Введення експл. лічільн 622266/076 30.06.2021,Введення експл. лічільн 622269/076 30.06.2021,Введення експл. лічільн 622281/041 18.06.2021,Введення експл. лічільн 622282/041 18.06.2021,Введення експл. лічільн 622576/039 30.06.2021,Введення експл. лічільн 622577/039 30.06.2021,Введення експл. лічільн 622730/043 09.06.2021,Введення експл. лічільн 623184/075 13.07.2021,Введення експл. лічільн 623185/075 13.07.2021,Введення експл. лічільн 623186/075 13.07.2021,Введення експл. лічільн 623210/079 30.06.2021,Введення експл. лічільн 623211/079 30.06.2021,Введення експл. лічільн 623329/041 09.07.2021,Введення експл. лічільн 623330/041 09.07.2021,Введення експл. лічільн 623814/041 16.07.2021,Введення експл. лічільн 623815/041 16.07.2021,Введення експл. лічільн 624088/039 17.07.2021,Введення експл. лічільн 624113/041 23.07.2021,Введення експл. лічільн 624176/070 15.07.2021,Введення експл. лічільн 624177/070 15.07.2021,Введення експл. лічільн 624178/070 15.07.2021,Введення експл. лічільн 624431/041 28.07.2021,Введення експл. лічільн 624432/041 28.07.2021,Введення експл. лічільн 624670/038 30.07.2021,Введення експл. лічільн 624671/038 30.07.2021,Введення експл. лічільн 624701/070 30.07.2021,Введення експл. лічільн 624702/070 30.07.2021,Введення експл. лічільн 625077/079 30.07.2021,Введення експл. лічільн 625078/079 30.07.2021,Введення експл. лічільн 625079/079 30.07.2021,Введення експл. лічільн 625133/075 30.07.2021,Введення експл. лічільн 625134/075 30.07.2021,Введення експл. лічільн 625321/078 30.07.2021,Введення експл. лічільн 625322/078 30.07.2021,Введення експл. лічільн 625546/038 30.07.2021,Введення експл. лічільн 625547/038 30.07.2021,Введення експл. лічільн 625595/039 31.07.2021,Введення експл. лічільн 625701/076 30.07.2021,Введення експл. лічільн 625702/076 30.07.2021,Введення експл. лічільн 625819/054 30.07.2021,Введення експл. лічільн 625824/052 30.07.2021,Введення експл. лічільн 625825/052 30.07.2021,Введення експл. лічільн 625826/052 30.07.2021,Введення експл. лічільн 625827/052 30.07.2021,Введення експл. лічільн 626329/041 09.08.2021,Введення експл. лічільн 626330/041 09.08.2021,Введення експл. лічільн 626354/041 13.08.2021,Введення експл. лічільн 626355/041 13.08.2021,Введення експл. лічільн 626856/038 20.08.2021,Введення експл. лічільн 626857/038 20.08.2021,Введення експл. лічільн 627146/041 28.08.2021,Введення експл. лічільн 627265/078 18.08.2021,Введення експл. лічільн 627266/078 18.08.2021,Введення експл. лічільн 627321/070 28.08.2021,Введення експл. лічільн 627322/070 28.08.2021,Введення експл. лічільн 627323/070 28.08.2021,Введення експл. лічільн 627393/075 31.08.2021,Введення експл. лічільн 627394/075 31.08.2021,Введення експл. лічільн 627490/039 08.08.2021,Введення експл. лічільн 627491/039 08.08.2021,Введення експл. лічільн 627496/038 31.08.2021,Введення експл. лічільн 627497/038 31.08.2021,Введення експл. лічільн 627568/039 19.08.2021,Введення експл. лічільн 627569/039 19.08.2021,Введення експл. лічільн 627669/072 31.08.2021,Введення експл. лічільн 627709/038 20.08.2021,Введення експл. лічільн 627720/038 31.08.2021,Введення експл. лічільн 627758/070 31.08.2021,Введення експл. лічільн 627771/078 17.08.2021,Введення експл. лічільн 627772/078 17.08.2021,Введення експл. лічільн 627808/078 31.08.2021,Введення експл. лічільн 627901/076 31.08.2021,Введення експл. лічільн 627902/076 31.08.2021,Введення експл. лічільн 628130/039 31.08.2021,Введення експл. лічільн 628160/052 31.08.2021,Введення експл. лічільн 628161/052 31.08.2021,Введення експл. лічільн 628162/052 31.08.2021,Введення експл. лічільн 628163/052 31.08.2021,Введення експл. лічільн 629567/070 10.09.2021,Введення експл. лічільн 629568/070 10.09.2021,Введення експл. лічільн 630032/038 17.09.2021,Введення експл. лічільн 630033/038 17.09.2021,Введення експл. лічільн 630034/038 17.09.2021,Введення експл. лічільн 630035/038 17.09.2021,Введення експл. лічільн 630036/038 17.09.2021,Введення експл. лічільн 630470/070 27.09.2021,Введення експл. лічільн 630471/070 27.09.2021,Введення експл. лічільн 630610/038 30.09.2021,Введення експл. лічільн 630612/038 30.09.2021,Введення експл. лічільн 632129/052 30.09.2021,Введення експл. лічільн 632130/052 30.09.2021,Введення експл. лічільн 632131/052 30.09.2021,Введення експл. лічільн 632132/052 30.09.2021,Введення експл. лічільн 632137/052 30.09.2021,Введення експл. лічільн 632140/079 30.09.2021,Введення експл. лічільн 632141/079 30.09.2021</t>
  </si>
  <si>
    <t xml:space="preserve">ПП "Мет-Ал",ПП "ТПК"Медвейс",ПП "Енерго-Леп-Комплект",ТОВ " ВІКТОРІЯ-ТОРГ",ТОВ"ХОЗКОМПЛЕКТ",ТОВ "ЕНЕРГОСНАБ 2013",ТОВ"Комплектенергопоставка",ТОВ "СД Енергопласт",ТОВ "Торговий дім Одеського кабельного заводу "Одескабель",ТОВ "ЮГСВЕТ",ФОП Котенко Віктор Миколайович,ФОП КОТЕНКО Жанна Вікторівна.,ФОП Собко Ірина Олександрівна</t>
  </si>
  <si>
    <t xml:space="preserve">Переобладнання 3-и фазних ввідних пристроїв приватних будинків проблемних споживачів</t>
  </si>
  <si>
    <t xml:space="preserve">Реактив</t>
  </si>
  <si>
    <t xml:space="preserve">,Введення експл. лічільн 612255/051 03.03.2021,Введення експл. лічільн 612711/051 04.03.2021,Введення експл. лічільн 612800/043 05.03.2021,Введення експл. лічільн 614891/052 31.03.2021</t>
  </si>
  <si>
    <t xml:space="preserve">ПП "Мет-Ал",ТОВ " ВІКТОРІЯ-ТОРГ",ТОВ"ХОЗКОМПЛЕКТ",ТОВ "ЕНЕРГОСНАБ 2013",ТОВ"Комплектенергопоставка",ТОВ "СД Енергопласт",ТОВ "Торговий дім Одеського кабельного заводу "Одескабель",ТОВ "ЮГСВЕТ",ФОП КОТЕНКО Жанна Вікторівна.,ФОП Собко Ірина Олександрівна</t>
  </si>
  <si>
    <t xml:space="preserve">Електролічильник багатофункціональний  однофазний з вбудованим модемом GPRS, датчиками магнітного та радіочастотного впливу</t>
  </si>
  <si>
    <t xml:space="preserve">Акт вып.работ 4574073/04 21.06.2021,Акт вып.работ 4574081/04 18.06.2021,Акт вып.работ 4574084/04 21.06.2021,Акт вып.работ 4576573/07 30.07.2021,Акт вып.работ 4576578/05 20.07.2021</t>
  </si>
  <si>
    <t xml:space="preserve">ТОВ "ТЕЛЕКОМУНІКАЦІЙНІ ТЕХНОЛОГІЇ"</t>
  </si>
  <si>
    <t xml:space="preserve">100 шт. - 100% оплата, 21 шт. - 50% передплата</t>
  </si>
  <si>
    <t xml:space="preserve">Електролічильник багатофункціональний  трифазний прямого включення з вбудованим модемом GPRS, датчиками магнітного та радіочастотного впливу</t>
  </si>
  <si>
    <t xml:space="preserve">Акт вып.работ 4573788/07 31.07.2021,Акт вып.работ 4573791/04 20.04.2021,Акт вып.работ 4573794/07 31.07.2021,Акт вып.работ 4573796/03 30.04.2021,Акт вып.работ 4573797/03 30.04.2021,Акт вып.работ 4573799/03 30.04.2021,Акт вып.работ 4573800/03 30.04.2021,Акт вып.работ 4573801/03 30.04.2021,Акт вып.работ 4573809/03 30.04.2021,Акт вып.работ 4573813/07 30.07.2021,Акт вып.работ 4576326/07 31.07.2021,Акт вып.работ 4573814/07 31.07.2021,Акт вып.работ 4573818/07 31.07.2021,Акт вып.работ 4573819/07 06.07.2021,Акт вып.работ 4573821/07 31.07.2021,Акт вып.работ 4573825/07 31.07.2021,Акт вып.работ 4573827/05 30.04.2021,Акт вып.работ 4573828/05 11.05.2021,Акт вып.работ 4573829/05 11.05.2021,Акт вып.работ 4573831/05 30.04.2021,Акт вып.работ 4573832/05 30.04.2021,Акт вып.работ 4573833/05 30.04.2021,Акт вып.работ 4573835/05 30.04.2021,Акт вып.работ 4573838/05 30.04.2021,Акт вып.работ 4573839/05 11.05.2021,Акт вып.работ 4573840/05 30.04.2021,Акт вып.работ 4573841/05 30.04.2021,Акт вып.работ 4573842/05 20.05.2021,Акт вып.работ 4573853/05 11.05.2021,Акт вып.работ 4573856/05 30.04.2021,Акт вып.работ 4574091/07 31.07.2021,Акт вып.работ 4574094/04 18.06.2021,Акт вып.работ 4574097/04 18.06.2021,Акт вып.работ 4574099/03 20.08.2021,Акт вып.работ 4574100/07 31.07.2021,Акт вып.работ 4574103/07 31.07.2021,Акт вып.работ 4574113/03 30.06.2021,Акт вып.работ 4574118/07 30.06.2021,Акт вып.работ 4574121/07 30.07.2021,Акт вып.работ 4574123/07 30.07.2021,Акт вып.работ 4574124/04 14.06.2021,Акт вып.работ 4574125/07 06.07.2021,Акт вып.работ 4574126/04 21.06.2021,Акт вып.работ 4574127/04 21.06.2021,Акт вып.работ 4574129/07 31.07.2021,Акт вып.работ 4574130/04 21.06.2021,Акт вып.работ 4574131/04 21.06.2021,Акт вып.работ 4574135/07 30.06.2021,Акт вып.работ 4574137/07 30.06.2021,Акт вып.работ 4574140/07 30.06.2021,Акт вып.работ 4574141/07 30.07.2021,Акт вып.работ 4574142/07 30.06.2021,Акт вып.работ 4574143/03 01.07.2021,Акт вып.работ 4574145/04 21.06.2021,Акт вып.работ 4574147/04 21.06.2021,Акт вып.работ 4574150/04 30.06.2021,Акт вып.работ 4574153/04 21.06.2021,Акт вып.работ 4574156/03 17.07.2021,Акт вып.работ 4574160/04 30.06.2021,Акт вып.работ 4574161/04 30.06.2021,Акт вып.работ 4574162/04 21.06.2021,Акт вып.работ 4574163/04 21.06.2021,Акт вып.работ 4574164/04 30.06.2021,Акт вып.работ 4574165/04 30.06.2021,Акт вып.работ 4574166/04 21.06.2021,Акт вып.работ 4574167/04 21.06.2021,Акт вып.работ 4574169/05 10.06.2021,Акт вып.работ 4574170/04 17.08.2021,Акт вып.работ 4574171/04 09.08.2021,Акт вып.работ 4574175/04 09.08.2021,Акт вып.работ 4574179/04 21.06.2021,Акт вып.работ 4574184/05 10.06.2021,Акт вып.работ 4574185/05 10.06.2021,Акт вып.работ 4574186/05 18.06.2021,Акт вып.работ 4574187/05 10.06.2021,Акт вып.работ 4574188/05 18.06.2021,Акт вып.работ 4574189/05 10.06.2021,Акт вып.работ 4576587/05 09.07.2021,Акт вып.работ 4576588/05 20.07.2021,Акт вып.работ 4576589/05 20.07.2021,Акт вып.работ 4576591/05 20.07.2021,Акт вып.работ 4576593/05 20.07.2021,Акт вып.работ 4576599/04 30.07.2021,Акт вып.работ 4576602/07 31.07.2021,Акт вып.работ 4576607/07 31.07.2021,Акт вып.работ 4576610/07 30.07.2021,Акт вып.работ 4576611/07 30.06.2021,Акт вып.работ 4576615/07 30.06.2021,Акт вып.работ 4576617/07 30.06.2021,Акт вып.работ 4576618/05 20.07.2021,Акт вып.работ 4576619/05 09.07.2021,Акт вып.работ 4576622/05 20.07.2021,Акт вып.работ 4576623/05 20.07.2021,Акт вып.работ 4576625/07 30.06.2021,Акт вып.работ 4576626/07 30.06.2021,Акт вып.работ 4576629/07 30.06.2021,Акт вып.работ 4576631/07 28.07.2021,Акт вып.работ 4576632/07 31.08.2021,Акт вып.работ 4576633/07 28.07.2021,Акт вып.работ 4578875/07 18.08.2021,Акт вып.работ 4578923/07 12.08.2021,Акт вып.работ 4578886/03 31.07.2021,Акт вып.работ 4578888/03 17.07.2021,Акт вып.работ 4578889/03 08.08.2021,Акт вып.работ 4578890/03 31.07.2021,Акт вып.работ 4578894/07 30.07.2021,Акт вып.работ 4578895/07 27.08.2021,Акт вып.работ 4578897/07 30.07.2021,Акт вып.работ 4578899/07 10.08.2021,Акт вып.работ 4578900/07 31.07.2021,Акт вып.работ 4578901/07 30.07.2021,Акт вып.работ 4578903/07 31.08.2021,Акт вып.работ 4578904/07 10.08.2021,Акт вып.работ 4578905/07 17.08.2021,Акт вып.работ 4578915/04 27.07.2021,Акт вып.работ 4578922/07 31.07.2021,Акт вып.работ 4580436/07 31.07.2021,Акт вып.работ 4580437/07 31.07.2021,Акт вып.работ 4580438/07 31.07.2021,Акт вып.работ 4580439/07 31.07.2021,Акт вып.работ 4580440/07 31.07.2021,Акт вып.работ 4580442/07 31.07.2021,Акт вып.работ 4580452/04 31.08.2021,Акт вып.работ 4580453/04 31.08.2021,Акт вып.работ 4580454/04 20.08.2021,Акт вып.работ 4580455/04 20.08.2021,Акт вып.работ 4580456/04 31.07.2021,Акт вып.работ 4580457/04 31.07.2021,Акт вып.работ 4580458/04 10.08.2021,Акт вып.работ 4580463/07 31.07.2021,Акт вып.работ 4580464/07 31.08.2021,Акт вып.работ 4580468/04 31.08.2021,Акт вып.работ 4580471/04 20.08.2021,Акт вып.работ 4580472/04 30.07.2021,Акт вып.работ 4580474/04 30.07.2021,Акт вып.работ 4580475/04 10.08.2021,Акт вып.работ 4580476/07 12.08.2021,Акт вып.работ 4580478/07 30.07.2021,Акт вып.работ 4580479/07 28.07.2021,Акт вып.работ 4580480/07 31.07.2021,Акт вып.работ 4580483/07 30.07.2021,Акт вып.работ 4580509/04 20.08.2021,Акт вып.работ 4580510/04 10.08.2021,Акт вып.работ 4580511/04 20.08.2021,Акт вып.работ 4580512/04 10.08.2021,Акт вып.работ 4580514/04 20.08.2021,Акт вып.работ 4580515/07 31.07.2021</t>
  </si>
  <si>
    <t xml:space="preserve">500 шт. - 100% оплата, 160 шт. - 50% передплата</t>
  </si>
  <si>
    <t xml:space="preserve">Електролічильник багатофункціональний  трифазний трансформаторного включення з вбудованим модемом GPRS, датчиками магнітного та радіочастотного впливу</t>
  </si>
  <si>
    <t xml:space="preserve">Акт вып.работ 4573710/04 20.04.2021,Акт вып.работ 4573711/04 20.04.2021,Акт вып.работ 4573715/05 30.04.2021,Акт вып.работ 4573716/05 30.04.2021,Акт вып.работ 4573717/05 30.04.2021,Акт вып.работ 4573718/05 30.04.2021,Акт вып.работ 4573719/05 20.04.2021,Акт вып.работ 4573720/05 30.04.2021,Акт вып.работ 4573722/05 30.04.2021,Акт вып.работ 4573729/04 09.09.2021,Акт вып.работ 4573736/07 31.07.2021,Акт вып.работ 4576236/03 31.07.2021,Акт вып.работ 4576243/07 31.07.2021,Акт вып.работ 4576245/07 31.07.2021,Акт вып.работ 4576247/07 31.07.2021,Акт вып.работ 4576248/07 31.07.2021,Акт вып.работ 4576249/07 31.07.2021,Акт вып.работ 4576250/07 31.07.2021,Акт вып.работ 4576267/07 31.07.2021,Акт вып.работ 4576268/07 28.07.2021,Акт вып.работ 4576269/07 28.07.2021,Акт вып.работ 4576270/07 28.07.2021,Акт вып.работ 4576271/07 30.07.2021,Акт вып.работ 4576272/07 28.07.2021,Акт вып.работ 4576327/07 31.07.2021,Акт вып.работ 4576328/07 31.07.2021,Акт вып.работ 4576329/07 28.07.2021,Акт вып.работ 4576330/07 30.06.2021,Акт вып.работ 4576331/07 31.07.2021,Акт вып.работ 4576333/07 31.08.2021,Акт вып.работ 4576334/04 21.06.2021,Акт вып.работ 4576335/04 21.06.2021,Акт вып.работ 4576336/04 21.06.2021,Акт вып.работ 4576337/04 21.06.2021,Акт вып.работ 4576338/04 21.06.2021,Акт вып.работ 4576339/04 20.08.2021,Акт вып.работ 4576340/04 21.06.2021,Акт вып.работ 4576341/04 21.06.2021,Акт вып.работ 4576342/04 30.06.2021,Акт вып.работ 4576343/04 30.06.2021,Акт вып.работ 4576344/04 21.06.2021,Акт вып.работ 4576345/04 30.06.2021,Акт вып.работ 4576348/04 21.06.2021,Акт вып.работ 4576349/04 30.06.2021,Акт вып.работ 4576353/05 09.07.2021,Акт вып.работ 4576355/07 30.06.2021,Акт вып.работ 4576356/05 09.07.2021,Акт вып.работ 4576359/07 06.07.2021,Акт вып.работ 4576361/07 12.08.2021,Акт вып.работ 4576362/03 05.07.2021,Акт вып.работ 4576364/07 31.07.2021,Акт вып.работ 4576366/04 30.06.2021,Акт вып.работ 4576367/04 30.06.2021,Акт вып.работ 4576368/03 01.07.2021,Акт вып.работ 4576369/04 30.06.2021,Акт вып.работ 4576370/04 30.06.2021,Акт вып.работ 4576371/04 18.06.2021,Акт вып.работ 4576372/04 09.08.2021,Акт вып.работ 4576373/04 30.06.2021,Акт вып.работ 4576374/03 29.06.2021,Акт вып.работ 4576375/04 21.06.2021,Акт вып.работ 4576379/04 21.06.2021,Акт вып.работ 4576382/03 17.07.2021,Акт вып.работ 4576384/03 30.06.2021,Акт вып.работ 4576386/03 30.06.2021,Акт вып.работ 4576390/07 30.07.2021,Акт вып.работ 4576391/05 09.07.2021,Акт вып.работ 4578819/07 31.07.2021,Акт вып.работ 4578820/04 10.08.2021,Акт вып.работ 4578822/07 30.07.2021,Акт вып.работ 4578824/04 30.07.2021,Акт вып.работ 4578825/04 10.08.2021,Акт вып.работ 4578827/07 30.07.2021,Акт вып.работ 4578833/03 23.07.2021,Акт вып.работ 4578834/03 16.07.2021,Акт вып.работ 4578835/03 31.07.2021,Акт вып.работ 4578836/03 31.07.2021,Акт вып.работ 4578837/03 23.07.2021,Акт вып.работ 4578838/03 23.07.2021,Акт вып.работ 4578839/04 20.08.2021,Акт вып.работ 4578842/04 10.08.2021,Акт вып.работ 4578844/04 20.08.2021,Акт вып.работ 4578845/04 20.08.2021,Акт вып.работ 4578850/04 09.08.2021,Акт вып.работ 4578851/04 31.08.2021,Акт вып.работ 4578852/07 31.07.2021,Акт вып.работ 4578854/07 29.07.2021,Акт вып.работ 4578855/04 31.08.2021,Акт вып.работ 4578859/03 23.07.2021,Акт вып.работ 4578864/04 10.08.2021,Акт вып.работ 4578866/04 10.08.2021,Акт вып.работ 4578867/07 31.07.2021,Акт вып.работ 4578868/07 31.07.2021,Акт вып.работ 4578870/07 31.07.2021,Акт вып.работ 4578872/07 31.07.2021,Акт вып.работ 4578876/04 27.07.2021,Акт вып.работ 4578877/04 27.07.2021,Акт вып.работ 4578878/04 30.07.2021,Акт вып.работ 4578879/04 17.08.2021,Акт вып.работ 4578881/07 30.07.2021</t>
  </si>
  <si>
    <t xml:space="preserve">450 шт. - 100% оплата, 113 шт. - 50% передплата</t>
  </si>
  <si>
    <t xml:space="preserve">Електролічильник багатофункціональний  3*100В 5 (10)А з інтерфейсом RS485</t>
  </si>
  <si>
    <t xml:space="preserve">Акт вып.работ 4573928/04 14.07.2021,Акт вып.работ 4573929/04 14.07.2021,Акт вып.работ 4573930/04 12.07.2021,Акт вып.работ 4573931/04 21.07.2021,Акт вып.работ 4573934/04 21.07.2021,Акт вып.работ 4573936/04 12.07.2021,Акт вып.работ 4573937/04 15.06.2021,Акт вып.работ 4573938/04 15.06.2021,Акт вып.работ 4573939/04 15.06.2021,Акт вып.работ 4573940/04 03.06.2021,Акт вып.работ 4573941/04 04.06.2021,Акт вып.работ 4573942/04 15.06.2021,Акт вып.работ 4573943/04 04.06.2021,Акт вып.работ 4573944/04 04.06.2021,Акт вып.работ 4573946/04 08.06.2021,Акт вып.работ 4573947/04 03.06.2021,Акт вып.работ 4573975/04 11.06.2021,Акт вып.работ 4573976/04 14.06.2021,Акт вып.работ 4573977/04 06.07.2021,Акт вып.работ 4573978/04 06.07.2021,Акт вып.работ 4573979/04 07.07.2021,Акт вып.работ 4573980/04 14.07.2021,Акт вып.работ 4573981/04 16.07.2021,Акт вып.работ 4573982/04 28.07.2021,Акт вып.работ 4573983/04 14.07.2021,Акт вып.работ 4573984/04 07.07.2021,Акт вып.работ 4573985/04 16.07.2021,Акт вып.работ 4580332/04 28.07.2021,Акт вып.работ 4580333/04 28.07.2021,Акт вып.работ 4580334/04 27.07.2021,Акт вып.работ 4580335/04 29.07.2021,Акт вып.работ 4580336/04 27.07.2021,Акт вып.работ 4580337/04 28.07.2021,Акт вып.работ 4580338/04 23.07.2021,Акт вып.работ 4580339/04 23.07.2021,Акт вып.работ 4580340/04 28.07.2021,Акт вып.работ 4580341/04 27.07.2021,Акт вып.работ 4580352/04 29.07.2021,Акт вып.работ 4580353/04 30.08.2021,Акт вып.работ 4580354/04 16.08.2021,Акт вып.работ 4580355/04 13.08.2021,Акт вып.работ 4580356/04 17.08.2021,Акт вып.работ 4580358/04 30.08.2021,Акт вып.работ 4580359/04 17.08.2021,Акт вып.работ 4580360/04 16.08.2021,Акт вып.работ 4580361/04 16.08.2021,Акт вып.работ 4580372/04 28.07.2021,Акт вып.работ 4580373/04 29.07.2021,Акт вып.работ 4580374/04 29.07.2021,Акт вып.работ 4580375/04 29.07.2021,Акт вып.работ 4580376/04 18.08.2021,Акт вып.работ 4580377/04 28.07.2021,Акт вып.работ 4580378/04 28.07.2021,Акт вып.работ 4580379/04 13.08.2021,Акт вып.работ 4580380/04 29.07.2021,Акт вып.работ 4580381/04 29.07.2021,Акт вып.работ 4582809/04 14.09.2021,Акт вып.работ 4582810/04 14.09.2021,Акт вып.работ 4582811/04 16.08.2021,Акт вып.работ 4582812/04 16.08.2021,Акт вып.работ 4582813/04 10.08.2021,Акт вып.работ 4582814/04 18.08.2021,Акт вып.работ 4582815/04 17.08.2021,Акт вып.работ 4582816/04 16.08.2021,Акт вып.работ 4582817/04 17.08.2021,Акт вып.работ 4582818/04 10.08.2021,Акт вып.работ 4582819/04 07.09.2021,Акт вып.работ 4582820/04 07.09.2021,Акт вып.работ 4582822/04 18.08.2021,Акт вып.работ 4582823/04 18.08.2021,Акт вып.работ 4582824/04 18.08.2021,Акт вып.работ 4582825/04 18.08.2021,Акт вып.работ 4582826/04 07.09.2021,Акт вып.работ 4582827/04 07.09.2021,Акт вып.работ 4582828/04 30.08.2021,Акт вып.работ 4582829/04 14.09.2021,Акт вып.работ 4582830/04 14.09.2021,Акт вып.работ 4582831/04 14.09.2021,Акт вып.работ 4582832/04 14.09.2021,Акт вып.работ 4582833/04 14.09.2021,Акт вып.работ 4582834/04 14.09.2021,Акт вып.работ 4582835/04 14.09.2021,Акт вып.работ 4582836/04 10.09.2021,Акт вып.работ 4582837/04 14.09.2021,Акт вып.работ 4582838/04 10.09.2021,Акт вып.работ 4582839/04 12.08.2021,Акт вып.работ 4582840/04 12.08.2021,Акт вып.работ 4582841/04 12.08.2021,Акт вып.работ 4582842/04 03.08.2021,Акт вып.работ 4582843/04 02.08.2021,Акт вып.работ 4582844/04 12.08.2021,Акт вып.работ 4582845/04 12.08.2021,Акт вып.работ 4582846/04 02.08.2021,Акт вып.работ 4582847/04 12.08.2021,Акт вып.работ 4582848/04 12.08.2021,Акт вып.работ 4582849/04 13.08.2021,Акт вып.работ 4582850/04 02.08.2021,Акт вып.работ 4582851/04 02.08.2021,Акт вып.работ 4582852/04 05.08.2021,Акт вып.работ 4582853/04 05.08.2021,Акт вып.работ 4582854/04 02.08.2021,Акт вып.работ 4582855/04 05.08.2021,Акт вып.работ 4582856/04 06.08.2021,Акт вып.работ 4582857/04 06.08.2021,Акт вып.работ 4582858/04 13.08.2021</t>
  </si>
  <si>
    <t xml:space="preserve">ТОВ "Албат"</t>
  </si>
  <si>
    <t xml:space="preserve">240 шт. - 100% оплата, 3 шт. - 50% передплата</t>
  </si>
  <si>
    <t xml:space="preserve">Електролічильник багатофункціональний  трифазний 3*100 В трансформаторного включення з вбудованим модемом GPRS, датчиками магнітного та радіочастотного впливу</t>
  </si>
  <si>
    <t xml:space="preserve">Акт вып.работ 4573700/07 31.05.2021</t>
  </si>
  <si>
    <t xml:space="preserve">Трансформатор напруги НТАМИ-6</t>
  </si>
  <si>
    <t xml:space="preserve">ТОВ Фірма "Релеекспорт"</t>
  </si>
  <si>
    <t xml:space="preserve">Трансформатори струму ТПЛУ-10 </t>
  </si>
  <si>
    <t xml:space="preserve">ТОВ "ЕЛІЗ"</t>
  </si>
  <si>
    <t xml:space="preserve">Трансформатор напруги НТАМИ-10</t>
  </si>
  <si>
    <t xml:space="preserve">Шафа металева ( для розміщення приладу обліку та ТС )</t>
  </si>
  <si>
    <t xml:space="preserve">Реактив-70,47 Прибуток-54,33</t>
  </si>
  <si>
    <t xml:space="preserve">Електролічильник АСКОЕ побут однофазний багатофункціональний з PLC модемом, вбудованим реле, вбудованими датчиками магнітного та радіочастотного впливу</t>
  </si>
  <si>
    <t xml:space="preserve">Акт вып.работ 018330/042 09.04.2021,Акт вып.работ 370511/042 20.04.2021,Акт вып.работ 4572927/04 20.04.2021,Акт вып.работ 4572928/04 20.04.2021,Акт вып.работ 4572929/04 20.04.2021,Акт вып.работ 4572930/04 20.04.2021,Акт вып.работ 4572931/04 20.04.2021,Акт вып.работ 4572932/04 20.04.2021,Акт вып.работ 4572933/04 20.04.2021,Акт вып.работ 4572934/04 20.04.2021,Акт вып.работ 4572935/04 20.04.2021,Акт вып.работ 4572936/04 20.04.2021,Акт вып.работ 4572937/04 20.04.2021,Акт вып.работ 4572938/04 20.04.2021,Акт вып.работ 4572939/04 20.04.2021,Акт вып.работ 4572940/04 20.04.2021,Акт вып.работ 4572941/04 20.04.2021,Акт вып.работ 4572942/04 20.04.2021,Акт вып.работ 4572943/04 20.04.2021,Акт вып.работ 4572944/04 20.04.2021,Акт вып.работ 4572945/04 20.04.2021,Акт вып.работ 4572946/04 20.04.2021,Акт вып.работ 4572947/04 20.05.2021,Акт вып.работ 4572948/04 20.04.2021,Акт вып.работ 4572949/04 20.05.2021,Акт вып.работ 4572950/04 20.05.2021,Акт вып.работ 4572951/04 20.05.2021,Акт вып.работ 4572952/04 31.05.2021,Акт вып.работ 4572953/04 31.05.2021,Акт вып.работ 4572954/04 20.05.2021,Акт вып.работ 4572955/04 20.05.2021,Акт вып.работ 4572956/04 20.05.2021,Акт вып.работ 4572957/04 20.05.2021,Акт вып.работ 4572958/04 20.05.2021,Акт вып.работ 4572959/04 20.05.2021,Акт вып.работ 4572960/04 20.05.2021,Акт вып.работ 4572961/04 20.04.2021,Акт вып.работ 4572962/04 20.05.2021,Акт вып.работ 4572963/04 11.05.2021,Акт вып.работ 4572964/04 11.05.2021,Акт вып.работ 4572965/04 11.05.2021,Акт вып.работ 4572966/04 11.05.2021,Акт вып.работ 4572967/04 20.05.2021,Акт вып.работ 4572968/04 20.05.2021,Акт вып.работ 4572969/04 20.05.2021,Акт вып.работ 4572970/04 20.05.2021,Акт вып.работ 4572971/04 20.05.2021,Акт вып.работ 4572972/04 20.04.2021,Акт вып.работ 4572973/04 20.05.2021,Акт вып.работ 4572974/04 20.04.2021,Акт вып.работ 4572975/04 20.04.2021,Акт вып.работ 4572976/04 20.04.2021,Акт вып.работ 4572977/04 20.04.2021,Акт вып.работ 4572978/04 20.05.2021,Акт вып.работ 4572979/04 20.05.2021,Акт вып.работ 4572980/04 20.05.2021,Акт вып.работ 4572981/04 20.05.2021,Акт вып.работ 4572982/04 20.05.2021,Акт вып.работ 4572983/04 20.05.2021,Акт вып.работ 4572984/04 20.04.2021,Акт вып.работ 4572985/04 20.04.2021,Акт вып.работ 4572986/04 20.04.2021,Акт вып.работ 4572987/04 20.05.2021,Акт вып.работ 4572988/04 20.05.2021,Акт вып.работ 4572989/04 20.04.2021,Акт вып.работ 4572990/04 20.04.2021,Акт вып.работ 4572991/04 20.04.2021,Акт вып.работ 4572992/04 20.04.2021,Акт вып.работ 4572993/04 20.04.2021,Акт вып.работ 4572994/04 20.04.2021,Акт вып.работ 4572995/04 20.04.2021,Акт вып.работ 4572996/04 20.04.2021,Акт вып.работ 4572997/04 20.04.2021,Акт вып.работ 4572998/04 20.04.2021,Акт вып.работ 4572999/04 20.04.2021,Акт вып.работ 4573000/04 20.04.2021,Акт вып.работ 4573001/04 20.04.2021,Акт вып.работ 4573002/04 20.04.2021,Акт вып.работ 4573003/04 20.04.2021,Акт вып.работ 4573004/04 20.04.2021,Акт вып.работ 4573005/04 20.04.2021,Акт вып.работ 4573006/04 20.04.2021,Акт вып.работ 4573007/04 11.05.2021,Акт вып.работ 4573008/04 11.05.2021,Акт вып.работ 4573009/04 11.05.2021,Акт вып.работ 4573010/04 11.05.2021,Акт вып.работ 4573011/04 20.04.2021,Акт вып.работ 4573012/04 11.05.2021,Акт вып.работ 4573013/04 11.05.2021,Акт вып.работ 4573014/04 11.05.2021,Акт вып.работ 4573015/04 11.05.2021,Акт вып.работ 4573016/04 11.05.2021,Акт вып.работ 4573017/04 20.04.2021,Акт вып.работ 4573018/04 20.04.2021,Акт вып.работ 4573019/04 20.04.2021,Акт вып.работ 4573020/04 20.04.2021,Акт вып.работ 4573021/04 20.04.2021,Акт вып.работ 4573022/04 20.04.2021,Акт вып.работ 4573023/04 11.05.2021,Акт вып.работ 4573024/04 11.05.2021,Акт вып.работ 4573025/04 11.05.2021,Акт вып.работ 4573026/04 11.05.2021,Акт вып.работ 4573027/04 20.05.2021,Акт вып.работ 4573028/04 20.04.2021,Акт вып.работ 4573029/04 20.05.2021,Акт вып.работ 4573030/04 20.04.2021,Акт вып.работ 4573031/04 20.04.2021,Акт вып.работ 4573032/04 20.05.2021,Акт вып.работ 4573033/04 20.05.2021,Акт вып.работ 4573034/04 20.05.2021,Акт вып.работ 4573035/04 20.05.2021,Акт вып.работ 4573036/04 20.05.2021,Акт вып.работ 4573037/04 20.04.2021,Акт вып.работ 4573038/04 20.05.2021,Акт вып.работ 4573039/04 20.05.2021,Акт вып.работ 4573040/04 20.05.2021,Акт вып.работ 4573041/04 20.05.2021,Акт вып.работ 4573042/04 20.04.2021,Акт вып.работ 4573043/04 20.05.2021,Акт вып.работ 4573044/04 20.05.2021,Акт вып.работ 4573045/04 20.05.2021,Акт вып.работ 4573046/04 20.04.2021,Акт вып.работ 4573047/04 09.04.2021,Акт вып.работ 4573048/04 09.04.2021,Акт вып.работ 4573049/04 09.04.2021,Акт вып.работ 4573050/04 09.04.2021,Акт вып.работ 4573051/04 09.04.2021,Акт вып.работ 4573052/04 09.04.2021,Акт вып.работ 4573053/04 09.04.2021,Акт вып.работ 4573054/04 09.04.2021,Акт вып.работ 4573055/04 20.04.2021,Акт вып.работ 4573056/04 09.04.2021,Акт вып.работ 4573057/04 09.04.2021,Акт вып.работ 4573058/04 09.04.2021,Акт вып.работ 4573059/04 09.04.2021,Акт вып.работ 4573060/04 20.04.2021,Акт вып.работ 4573061/04 09.04.2021,Акт вып.работ 4573062/04 09.04.2021,Акт вып.работ 4573063/04 09.04.2021,Акт вып.работ 4573064/04 09.04.2021,Акт вып.работ 4573065/04 09.04.2021,Акт вып.работ 4573066/04 09.04.2021,Акт вып.работ 4573067/04 11.05.2021,Акт вып.работ 4573068/04 11.05.2021,Акт вып.работ 4573069/04 20.04.2021,Акт вып.работ 4573070/04 20.04.2021,Акт вып.работ 4573071/04 20.04.2021,Акт вып.работ 4573072/04 11.05.2021,Акт вып.работ 4573073/04 11.05.2021,Акт вып.работ 4573074/04 20.04.2021,Акт вып.работ 4573075/04 20.04.2021,Акт вып.работ 4573076/04 20.04.2021,Акт вып.работ 4573077/04 20.04.2021,Акт вып.работ 4573078/04 20.04.2021,Акт вып.работ 4573079/04 20.04.2021,Акт вып.работ 4573080/04 20.05.2021,Акт вып.работ 4573081/04 20.05.2021,Акт вып.работ 4573082/04 20.04.2021,Акт вып.работ 4573083/04 20.04.2021,Акт вып.работ 4573084/04 20.04.2021,Акт вып.работ 4573085/04 20.04.2021,Акт вып.работ 4573086/04 20.04.2021,Акт вып.работ 4573087/04 20.04.2021,Акт вып.работ 4573088/04 20.04.2021,Акт вып.работ 4573089/04 20.04.2021,Акт вып.работ 4573090/04 20.04.2021,Акт вып.работ 4573091/04 20.04.2021,Акт вып.работ 4573092/04 20.04.2021,Акт вып.работ 4573093/04 20.04.2021,Акт вып.работ 4573094/04 11.05.2021,Акт вып.работ 4573095/04 11.05.2021,Акт вып.работ 4573096/04 20.04.2021,Акт вып.работ 4573097/04 11.05.2021,Акт вып.работ 4573098/04 11.05.2021,Акт вып.работ 4573099/04 11.05.2021,Акт вып.работ 4573100/04 11.05.2021,Акт вып.работ 4573101/04 11.05.2021,Акт вып.работ 4573102/04 11.05.2021,Акт вып.работ 4573103/04 11.05.2021,Акт вып.работ 4573104/04 11.05.2021,Акт вып.работ 4573105/04 11.05.2021,Акт вып.работ 4573106/04 11.05.2021,Акт вып.работ 4573107/04 20.04.2021,Акт вып.работ 4573108/04 20.04.2021,Акт вып.работ 4573109/04 20.04.2021,Акт вып.работ 4573110/04 20.04.2021,Акт вып.работ 4573111/04 20.04.2021,Акт вып.работ 4573112/04 20.04.2021,Акт вып.работ 4573113/04 20.04.2021,Акт вып.работ 4573114/04 20.04.2021,Акт вып.работ 4573115/04 20.04.2021,Акт вып.работ 4573116/04 20.04.2021,Акт вып.работ 4573117/04 20.04.2021,Акт вып.работ 4573118/04 20.04.2021,Акт вып.работ 4573119/04 20.04.2021,Акт вып.работ 4573120/04 20.04.2021,Акт вып.работ 4573121/04 20.04.2021,Акт вып.работ 4573122/04 20.04.2021,Акт вып.работ 4573123/04 20.04.2021,Акт вып.работ 4573124/04 20.04.2021,Акт вып.работ 4573125/04 20.04.2021,Акт вып.работ 4573126/04 20.04.2021,Акт вып.работ 4573127/04 20.04.2021,Акт вып.работ 4573128/04 20.04.2021,Акт вып.работ 4573129/04 20.04.2021,Акт вып.работ 4573130/04 20.04.2021,Акт вып.работ 4573131/04 20.04.2021,Акт вып.работ 4573132/04 20.04.2021,Акт вып.работ 4573133/04 30.04.2021,Акт вып.работ 4573134/04 20.04.2021,Акт вып.работ 4573135/04 20.04.2021,Акт вып.работ 4573136/04 20.04.2021,Акт вып.работ 4573137/04 20.04.2021,Акт вып.работ 4573138/04 20.04.2021,Акт вып.работ 4573139/04 20.04.2021,Акт вып.работ 4573140/04 20.04.2021,Акт вып.работ 4573141/04 20.04.2021,Акт вып.работ 4573142/04 20.04.2021,Акт вып.работ 4573143/04 20.04.2021,Акт вып.работ 4573144/04 20.04.2021,Акт вып.работ 4573145/04 20.04.2021,Акт вып.работ 4573146/04 20.04.2021,Акт вып.работ 4573147/04 20.04.2021,Акт вып.работ 4573148/04 20.04.2021,Акт вып.работ 4573149/04 20.04.2021,Акт вып.работ 4573150/04 20.04.2021,Акт вып.работ 4573151/04 20.04.2021,Акт вып.работ 4573152/04 20.04.2021,Акт вып.работ 4573153/04 20.04.2021,Акт вып.работ 4573154/04 20.04.2021,Акт вып.работ 4573155/04 09.04.2021,Акт вып.работ 4573156/04 09.04.2021,Акт вып.работ 4573157/04 09.04.2021,Акт вып.работ 4573158/04 20.04.2021,Акт вып.работ 4573159/04 09.04.2021,Акт вып.работ 4573160/04 09.04.2021,Акт вып.работ 4573161/04 20.05.2021,Акт вып.работ 4573162/04 09.04.2021,Акт вып.работ 4573163/04 09.04.2021,Акт вып.работ 4573164/04 09.04.2021,Акт вып.работ 4573165/04 09.04.2021,Акт вып.работ 4573166/04 20.04.2021,Акт вып.работ 4573167/04 09.04.2021,Акт вып.работ 4573168/04 09.04.2021,Акт вып.работ 4573169/04 09.04.2021,Акт вып.работ 4573170/04 09.04.2021,Акт вып.работ 4573171/04 09.04.2021,Акт вып.работ 4573172/04 20.04.2021,Акт вып.работ 4573173/04 20.04.2021,Акт вып.работ 4573174/04 20.04.2021,Акт вып.работ 4573175/04 09.04.2021,Акт вып.работ 4573176/04 09.04.2021,Акт вып.работ 4573177/04 09.04.2021,Акт вып.работ 4573178/04 30.04.2021,Акт вып.работ 4573179/04 09.04.2021,Акт вып.работ 4573180/04 09.04.2021,Акт вып.работ 4573181/04 09.04.2021,Акт вып.работ 4573182/04 09.04.2021,Акт вып.работ 4573183/04 09.04.2021,Акт вып.работ 4573184/04 09.04.2021,Акт вып.работ 4573185/04 09.04.2021,Акт вып.работ 4573186/04 09.04.2021,Акт вып.работ 4573187/04 20.04.2021,Акт вып.работ 4573188/04 20.04.2021,Акт вып.работ 4573189/04 20.04.2021,Акт вып.работ 4573190/04 20.04.2021,Акт вып.работ 4573191/04 20.04.2021,Акт вып.работ 4573192/04 20.04.2021,Акт вып.работ 4573193/04 30.04.2021,Акт вып.работ 4573194/04 02.07.2021,Акт вып.работ 4573195/04 20.04.2021,Акт вып.работ 4573196/04 20.04.2021,Акт вып.работ 4573197/04 20.04.2021,Акт вып.работ 4573198/04 20.04.2021,Акт вып.работ 4573199/04 20.04.2021,Акт вып.работ 4573200/04 11.05.2021,Акт вып.работ 4573201/04 20.04.2021,Акт вып.работ 4573202/04 20.04.2021,Акт вып.работ 4573203/04 20.04.2021,Акт вып.работ 4573204/04 20.04.2021,Акт вып.работ 4573205/04 20.04.2021,Акт вып.работ 4573206/04 20.04.2021,Акт вып.работ 4573207/04 11.05.2021,Акт вып.работ 4573208/04 11.05.2021,Акт вып.работ 4573209/04 20.04.2021,Акт вып.работ 4573210/04 11.05.2021,Акт вып.работ 4573211/04 11.05.2021,Акт вып.работ 4573212/04 20.04.2021,Акт вып.работ 4573213/04 20.04.2021,Акт вып.работ 4573214/04 11.05.2021,Акт вып.работ 4573215/04 11.05.2021,Акт вып.работ 4573216/04 11.05.2021,Акт вып.работ 4573217/04 20.04.2021,Акт вып.работ 4573218/04 20.04.2021,Акт вып.работ 4573219/04 11.05.2021,Акт вып.работ 4573220/04 20.04.2021,Акт вып.работ 4573221/04 20.04.2021,Акт вып.работ 4573222/04 20.04.2021,Акт вып.работ 4573223/04 20.04.2021,Акт вып.работ 4573224/04 20.04.2021,Акт вып.работ 4573225/04 20.04.2021,Акт вып.работ 4573226/04 20.04.2021,Акт вып.работ 4573227/04 20.05.2021,Акт вып.работ 4573228/04 11.05.2021,Акт вып.работ 4573229/04 20.05.2021,Акт вып.работ 4573230/04 20.04.2021,Акт вып.работ 4573231/04 20.04.2021,Акт вып.работ 4573232/04 20.04.2021,Акт вып.работ 4573233/04 11.05.2021,Акт вып.работ 4573234/04 20.04.2021,Акт вып.работ 4573235/04 20.04.2021,Акт вып.работ 4573236/04 20.04.2021,Акт вып.работ 4573237/04 20.04.2021,Акт вып.работ 4573238/04 20.04.2021,Акт вып.работ 4573239/04 20.04.2021,Акт вып.работ 4573240/04 20.04.2021,Акт вып.работ 4573241/04 20.05.2021,Акт вып.работ 4573242/04 20.04.2021,Акт вып.работ 4573243/04 20.04.2021,Акт вып.работ 4573244/04 20.04.2021,Акт вып.работ 4573245/04 20.04.2021,Акт вып.работ 4573246/04 20.04.2021,Акт вып.работ 4573247/04 20.04.2021,Акт вып.работ 4573248/04 20.04.2021,Акт вып.работ 4573249/04 20.04.2021,Акт вып.работ 4573250/04 11.05.2021,Акт вып.работ 4573251/04 20.04.2021,Акт вып.работ 4573252/04 20.04.2021,Акт вып.работ 4573253/04 20.04.2021,Акт вып.работ 4573254/04 20.04.2021,Акт вып.работ 4573255/04 20.04.2021,Акт вып.работ 4573256/04 20.04.2021,Акт вып.работ 4573257/04 20.04.2021,Акт вып.работ 4573258/04 20.04.2021,Акт вып.работ 4573259/04 20.04.2021,Акт вып.работ 4573260/04 20.04.2021,Акт вып.работ 4573261/04 20.04.2021,Акт вып.работ 4573262/04 20.04.2021,Акт вып.работ 4573263/04 20.04.2021,Акт вып.работ 4573264/04 20.04.2021,Акт вып.работ 4573265/04 20.04.2021,Акт вып.работ 4573266/04 20.04.2021,Акт вып.работ 4573267/04 20.04.2021,Акт вып.работ 4573268/04 20.04.2021,Акт вып.работ 4573269/04 20.04.2021,Акт вып.работ 4573270/04 20.04.2021,Акт вып.работ 4573271/04 11.05.2021,Акт вып.работ 4573272/04 20.04.2021,Акт вып.работ 4573273/04 20.04.2021,Акт вып.работ 4573274/04 20.04.2021,Акт вып.работ 4573275/04 20.04.2021,Акт вып.работ 4573276/04 20.04.2021,Акт вып.работ 4573277/04 11.05.2021,Акт вып.работ 4573278/04 20.04.2021,Акт вып.работ 4573279/04 20.04.2021,Акт вып.работ 4573280/04 20.04.2021,Акт вып.работ 4573281/04 11.05.2021,Акт вып.работ 4573282/04 11.05.2021,Акт вып.работ 4573283/04 20.04.2021,Акт вып.работ 4573284/04 11.05.2021,Акт вып.работ 4573285/04 20.04.2021,Акт вып.работ 4573286/04 11.05.2021,Акт вып.работ 4573287/04 20.04.2021,Акт вып.работ 4573288/04 20.04.2021,Акт вып.работ 4573289/04 20.04.2021,Акт вып.работ 4573290/04 20.04.2021,Акт вып.работ 4573291/04 20.04.2021,Акт вып.работ 4573292/04 20.04.2021,Акт вып.работ 4573293/04 20.04.2021,Акт вып.работ 4573294/04 20.04.2021,Акт вып.работ 4573295/04 20.04.2021,Акт вып.работ 4573296/04 20.04.2021,Акт вып.работ 4573297/04 20.04.2021,Акт вып.работ 4573298/04 20.04.2021,Акт вып.работ 4573299/04 20.04.2021,Акт вып.работ 4573300/04 20.04.2021,Акт вып.работ 4573301/04 20.04.2021,Акт вып.работ 4573302/04 20.05.2021,Акт вып.работ 4573303/04 20.05.2021,Акт вып.работ 4573304/04 20.04.2021,Акт вып.работ 4573305/04 20.04.2021,Акт вып.работ 4573306/04 20.04.2021,Акт вып.работ 4573307/04 20.04.2021,Акт вып.работ 4573308/04 20.04.2021,Акт вып.работ 4573309/04 20.04.2021,Акт вып.работ 4573310/04 20.04.2021,Акт вып.работ 4573311/04 20.04.2021,Акт вып.работ 4573312/04 20.04.2021,Акт вып.работ 4573313/04 20.04.2021,Акт вып.работ 4573314/04 20.04.2021,Акт вып.работ 4573315/04 20.04.2021,Акт вып.работ 4573316/04 20.05.2021,Акт вып.работ 4573317/04 20.04.2021,Акт вып.работ 4573318/04 11.05.2021,Акт вып.работ 4573319/04 20.04.2021,Акт вып.работ 4573320/04 11.05.2021,Акт вып.работ 4573321/04 11.05.2021,Акт вып.работ 4573322/04 20.04.2021,Акт вып.работ 4573323/04 11.05.2021,Акт вып.работ 4573324/04 20.04.2021,Акт вып.работ 4573325/04 20.04.2021,Акт вып.работ 4573326/04 11.05.2021,Акт вып.работ 4573327/04 10.06.2021,Акт вып.работ 4573328/04 10.06.2021,Акт вып.работ 4573329/04 20.04.2021,Акт вып.работ 4573330/04 20.04.2021,Акт вып.работ 4573331/04 20.04.2021,Акт вып.работ 4573332/04 10.06.2021,Акт вып.работ 4573333/04 10.06.2021,Акт вып.работ 4573334/04 10.06.2021,Акт вып.работ 4573335/04 10.06.2021,Акт вып.работ 4573336/04 20.04.2021,Акт вып.работ 4573337/04 11.05.2021,Акт вып.работ 4573338/04 11.05.2021,Акт вып.работ 4573339/04 11.05.2021,Акт вып.работ 4573340/04 02.07.2021,Акт вып.работ 4573341/04 20.04.2021,Акт вып.работ 4573342/04 11.05.2021,Акт вып.работ 4573343/04 11.05.2021,Акт вып.работ 4573344/04 11.05.2021,Акт вып.работ 4573345/04 11.05.2021,Акт вып.работ 4573346/04 20.04.2021,Акт вып.работ 4573347/04 09.04.2021,Акт вып.работ 4573348/04 09.04.2021,Акт вып.работ 4573349/04 20.04.2021,Акт вып.работ 4573350/04 09.04.2021,Акт вып.работ 4573351/04 09.04.2021,Акт вып.работ 4573352/04 20.04.2021,Акт вып.работ 4573353/04 20.04.2021,Акт вып.работ 4573354/04 20.04.2021,Акт вып.работ 4573355/04 20.04.2021,Акт вып.работ 4573356/04 09.04.2021,Акт вып.работ 4573357/04 09.04.2021,Акт вып.работ 4573358/04 09.04.2021,Акт вып.работ 4573359/04 09.04.2021,Акт вып.работ 4573360/04 09.04.2021,Акт вып.работ 4573361/04 09.04.2021,Акт вып.работ 4573362/04 20.04.2021,Акт вып.работ 4573363/04 09.04.2021,Акт вып.работ 4573364/04 20.04.2021,Акт вып.работ 4573365/04 09.04.2021,Акт вып.работ 4573366/04 09.04.2021,Акт вып.работ 4573367/04 20.04.2021,Акт вып.работ 4573368/04 20.04.2021,Акт вып.работ 4573369/04 20.04.2021,Акт вып.работ 4573370/04 20.04.2021,Акт вып.работ 4573371/04 20.04.2021,Акт вып.работ 4573372/04 20.04.2021,Акт вып.работ 4573373/04 20.04.2021,Акт вып.работ 4573374/04 20.04.2021,Акт вып.работ 4573375/04 20.04.2021,Акт вып.работ 4573376/04 20.04.2021,Акт вып.работ 4573377/04 20.04.2021,Акт вып.работ 4573378/04 30.04.2021,Акт вып.работ 4573379/04 20.04.2021,Акт вып.работ 4573380/04 20.04.2021,Акт вып.работ 4573381/04 20.04.2021,Акт вып.работ 4573382/04 20.04.2021,Акт вып.работ 4573383/04 20.04.2021,Акт вып.работ 4573384/04 20.04.2021,Акт вып.работ 4573385/04 20.04.2021,Акт вып.работ 4573386/04 20.04.2021,Акт вып.работ 4573387/04 20.04.2021,Акт вып.работ 4573388/04 20.04.2021,Акт вып.работ 4573389/04 31.05.2021,Акт вып.работ 4573390/04 20.04.2021,Акт вып.работ 4573391/04 20.04.2021,Акт вып.работ 4573392/04 20.04.2021,Акт вып.работ 4573393/04 20.04.2021,Акт вып.работ 4573394/04 09.04.2021,Акт вып.работ 4573395/04 20.04.2021,Акт вып.работ 4573396/04 20.04.2021,Акт вып.работ 4573397/04 09.04.2021,Акт вып.работ 4573398/04 09.04.2021,Акт вып.работ 4573399/04 20.04.2021,Акт вып.работ 4573400/04 09.04.2021,Акт вып.работ 4573401/04 20.04.2021,Акт вып.работ 4573402/04 09.04.2021,Акт вып.работ 4573403/04 09.04.2021,Акт вып.работ 4573404/04 20.04.2021,Акт вып.работ 4573405/04 20.04.2021,Акт вып.работ 4573406/04 09.04.2021,Акт вып.работ 4573407/04 20.04.2021,Акт вып.работ 4573408/04 20.04.2021,Акт вып.работ 4573409/04 20.04.2021,Акт вып.работ 4573410/04 20.04.2021,Акт вып.работ 4573411/04 20.04.2021,Акт вып.работ 4573412/04 20.04.2021,Акт вып.работ 4573413/04 20.04.2021,Акт вып.работ 4573414/04 20.04.2021,Акт вып.работ 4573415/04 20.04.2021,Акт вып.работ 4573416/04 20.04.2021,Акт вып.работ 4573417/04 20.04.2021,Акт вып.работ 4573418/04 20.04.2021,Акт вып.работ 4573419/04 20.04.2021,Акт вып.работ 4573420/04 20.04.2021,Акт вып.работ 4573421/04 20.04.2021,Акт вып.работ 4573422/04 20.04.2021,Акт вып.работ 4573423/04 20.04.2021,Акт вып.работ 4573424/04 20.04.2021,Акт вып.работ 4573425/04 20.04.2021,Акт вып.работ 4573426/04 20.04.2021,Акт вып.работ 4573427/04 09.04.2021,Акт вып.работ 4573428/04 09.04.2021,Акт вып.работ 4573430/04 09.04.2021,Акт вып.работ 4573431/04 09.04.2021,Акт вып.работ 4573432/04 09.04.2021,Акт вып.работ 4573433/04 09.04.2021,Акт вып.работ 4573434/04 09.04.2021,Акт вып.работ 4573435/04 09.04.2021,Акт вып.работ 4573436/04 09.04.2021,Акт вып.работ 4573437/04 09.04.2021,Акт вып.работ 4573438/04 09.04.2021,Акт вып.работ 4573439/04 09.04.2021,Акт вып.работ 4573440/04 09.04.2021,Акт вып.работ 4573441/04 09.04.2021,Акт вып.работ 4573442/04 09.04.2021,Акт вып.работ 4573443/04 09.04.2021,Акт вып.работ 4573444/04 09.04.2021,Акт вып.работ 4573445/04 09.04.2021,Акт вып.работ 4573446/04 02.07.2021,Акт вып.работ 4573447/04 20.04.2021,Акт вып.работ 4573448/04 20.04.2021,Акт вып.работ 4573449/04 20.04.2021,Акт вып.работ 4573450/04 20.04.2021,Акт вып.работ 4573451/04 20.04.2021,Акт вып.работ 4573452/04 20.04.2021,Акт вып.работ 4573453/04 20.04.2021,Акт вып.работ 4573454/04 20.04.2021,Акт вып.работ 4573455/04 20.04.2021,Акт вып.работ 4573456/04 20.04.2021,Акт вып.работ 4573457/04 20.04.2021,Акт вып.работ 4573458/04 20.04.2021,Акт вып.работ 4573459/04 20.04.2021,Акт вып.работ 4573460/04 20.04.2021,Акт вып.работ 4573461/04 20.04.2021,Акт вып.работ 4573462/04 20.04.2021,Акт вып.работ 4573463/04 20.04.2021,Акт вып.работ 4573464/04 20.04.2021,Акт вып.работ 4573465/04 20.04.2021,Акт вып.работ 4573466/04 20.04.2021,Акт вып.работ 4573467/04 11.05.2021,Акт вып.работ 4573468/04 11.05.2021,Акт вып.работ 4573469/04 11.05.2021,Акт вып.работ 4573470/04 11.05.2021,Акт вып.работ 4573471/04 11.05.2021,Акт вып.работ 4573472/04 11.05.2021,Акт вып.работ 4573473/04 11.05.2021,Акт вып.работ 4573474/04 11.05.2021,Акт вып.работ 4573475/04 11.05.2021,Акт вып.работ 4573476/04 11.05.2021,Акт вып.работ 4573477/04 11.05.2021,Акт вып.работ 4573478/04 11.05.2021,Акт вып.работ 4573479/04 11.05.2021,Акт вып.работ 4573480/04 11.05.2021,Акт вып.работ 4573481/04 11.05.2021,Акт вып.работ 4573482/04 11.05.2021,Акт вып.работ 4573483/04 11.05.2021,Акт вып.работ 4573484/04 11.05.2021,Акт вып.работ 4573485/04 11.05.2021,Акт вып.работ 4573486/04 11.05.2021,Акт вып.работ 4573487/04 09.04.2021,Акт вып.работ 4573488/04 09.04.2021,Акт вып.работ 4573489/04 09.04.2021,Акт вып.работ 4573490/04 09.04.2021,Акт вып.работ 4573491/04 09.04.2021,Акт вып.работ 4573492/04 20.04.2021,Акт вып.работ 4573493/04 20.04.2021,Акт вып.работ 4573494/04 20.04.2021,Акт вып.работ 4573495/04 02.07.2021,Акт вып.работ 4573497/04 20.04.2021,Акт вып.работ 4573498/04 20.04.2021,Акт вып.работ 4573499/04 20.04.2021,Акт вып.работ 4573500/04 20.04.2021,Акт вып.работ 4573501/04 20.04.2021,Акт вып.работ 4573502/04 20.04.2021,Акт вып.работ 4573503/04 20.04.2021,Акт вып.работ 4573504/04 20.04.2021,Акт вып.работ 4573505/04 20.04.2021,Акт вып.работ 4573506/04 20.04.2021,Акт вып.работ 4573507/04 20.04.2021,Акт вып.работ 4573508/04 20.04.2021,Акт вып.работ 4573509/04 20.04.2021,Акт вып.работ 4573510/04 20.04.2021,Акт вып.работ 4573511/04 10.06.2021,Акт вып.работ 4573512/04 20.04.2021,Акт вып.работ 4573513/04 11.05.2021,Акт вып.работ 4573514/04 11.05.2021,Акт вып.работ 4573515/04 20.04.2021,Акт вып.работ 4573516/04 20.04.2021,Акт вып.работ 4573517/04 20.05.2021,Акт вып.работ 4573518/04 20.05.2021,Акт вып.работ 4573519/04 20.05.2021,Акт вып.работ 4573520/04 20.05.2021,Акт вып.работ 4573521/04 20.05.2021,Акт вып.работ 4573522/04 20.05.2021,Акт вып.работ 4573523/04 20.05.2021,Акт вып.работ 4573524/04 20.05.2021,Акт вып.работ 4573525/04 20.05.2021,Акт вып.работ 4573526/04 20.05.2021,Акт вып.работ 4573527/04 20.04.2021,Акт вып.работ 4573528/04 20.04.2021,Акт вып.работ 4573529/04 20.04.2021,Акт вып.работ 4573530/04 20.05.2021,Акт вып.работ 4573531/04 20.04.2021,Акт вып.работ 4573532/04 20.04.2021,Акт вып.работ 4573533/04 20.04.2021,Акт вып.работ 4573534/04 20.04.2021,Акт вып.работ 4573535/04 20.04.2021,Акт вып.работ 4573536/04 20.04.2021,Акт вып.работ 4573537/04 20.04.2021,Акт вып.работ 4573538/04 20.04.2021,Акт вып.работ 4573539/04 20.04.2021,Акт вып.работ 4573540/04 20.04.2021,Акт вып.работ 4573541/04 20.04.2021,Акт вып.работ 4573542/04 11.05.2021,Акт вып.работ 4573543/04 20.04.2021,Акт вып.работ 4573544/04 20.04.2021,Акт вып.работ 4573545/04 20.04.2021,Акт вып.работ 4573546/04 20.04.2021,Акт вып.работ 4573547/04 09.04.2021,Акт вып.работ 4573548/04 09.04.2021,Акт вып.работ 4573549/04 09.04.2021,Акт вып.работ 4573550/04 09.04.2021,Акт вып.работ 4573551/04 09.04.2021,Акт вып.работ 4573552/04 09.04.2021,Акт вып.работ 4573553/04 09.04.2021,Акт вып.работ 4573554/04 09.04.2021,Акт вып.работ 4573555/04 09.04.2021,Акт вып.работ 4573556/04 09.04.2021,Акт вып.работ 4573557/04 09.04.2021,Акт вып.работ 4573558/04 09.04.2021,Акт вып.работ 4573559/04 09.04.2021,Акт вып.работ 4573560/04 09.04.2021,Акт вып.работ 4573561/04 20.04.2021,Акт вып.работ 4573562/04 09.04.2021,Акт вып.работ 4573563/04 09.04.2021,Акт вып.работ 4573564/04 09.04.2021,Акт вып.работ 4573565/04 20.04.2021,Акт вып.работ 4573566/04 09.04.2021,Акт вып.работ 4573567/04 20.04.2021,Акт вып.работ 4573568/04 20.04.2021,Акт вып.работ 4573569/04 09.04.2021,Акт вып.работ 4573570/04 20.04.2021,Акт вып.работ 4573571/04 09.04.2021,Акт вып.работ 4573572/04 20.04.2021,Акт вып.работ 4573573/04 20.04.2021,Акт вып.работ 4573574/04 20.04.2021,Акт вып.работ 4573575/04 09.04.2021,Акт вып.работ 4573576/04 09.04.2021,Акт вып.работ 4573577/04 09.04.2021,Акт вып.работ 4573578/04 09.04.2021,Акт вып.работ 4573579/04 09.04.2021,Акт вып.работ 4573580/04 20.04.2021,Акт вып.работ 4573581/04 20.04.2021,Акт вып.работ 4573582/04 09.04.2021,Акт вып.работ 4573583/04 20.04.2021,Акт вып.работ 4573584/04 20.04.2021,Акт вып.работ 4573585/04 09.04.2021,Акт вып.работ 4573586/04 09.04.2021,Акт вып.работ 4573587/04 20.04.2021,Акт вып.работ 4573588/04 20.04.2021,Акт вып.работ 4573589/04 20.04.2021,Акт вып.работ 4573590/04 20.04.2021,Акт вып.работ 4573591/04 20.04.2021,Акт вып.работ 4573592/04 20.04.2021,Акт вып.работ 4573593/04 20.04.2021,Акт вып.работ 4573594/04 20.04.2021,Акт вып.работ 4573595/04 20.04.2021,Акт вып.работ 4573596/04 20.04.2021,Акт вып.работ 4573597/04 20.04.2021,Акт вып.работ 4573598/04 20.04.2021,Акт вып.работ 4573599/04 20.04.2021,Акт вып.работ 4573600/04 20.04.2021,Акт вып.работ 4573601/04 20.04.2021,Акт вып.работ 4573602/04 20.04.2021,Акт вып.работ 4573603/04 20.04.2021,Акт вып.работ 4573604/04 20.04.2021,Акт вып.работ 4573605/04 20.04.2021,Акт вып.работ 4573606/04 20.04.2021,Акт вып.работ 4573607/04 20.04.2021,Акт вып.работ 4573608/04 20.04.2021,Акт вып.работ 4573609/04 20.04.2021,Акт вып.работ 4573610/04 20.04.2021,Акт вып.работ 4573611/04 31.05.2021,Акт вып.работ 4573612/04 20.04.2021,Акт вып.работ 4573613/04 20.04.2021,Акт вып.работ 4573614/04 20.04.2021,Акт вып.работ 4573615/04 20.04.2021,Акт вып.работ 4573616/04 31.05.2021,Акт вып.работ 4573617/04 09.04.2021,Акт вып.работ 4573618/04 09.04.2021,Акт вып.работ 4573619/04 09.04.2021,Акт вып.работ 4573620/04 09.04.2021,Акт вып.работ 4573621/04 09.04.2021,Акт вып.работ 4573622/04 20.04.2021,Акт вып.работ 4573623/04 20.04.2021,Акт вып.работ 4573624/04 09.04.2021,Акт вып.работ 4573625/04 09.04.2021,Акт вып.работ 4573626/04 09.04.2021,Акт вып.работ 4573627/04 09.04.2021,Акт вып.работ 4573628/04 09.04.2021,Акт вып.работ 4573629/04 09.04.2021,Акт вып.работ 4573630/04 09.04.2021,Акт вып.работ 4573631/04 09.04.2021,Акт вып.работ 4573632/04 09.04.2021,Акт вып.работ 4573633/04 09.04.2021,Акт вып.работ 4573634/04 09.04.2021,Акт вып.работ 4573635/04 09.04.2021,Акт вып.работ 4573636/04 09.04.2021,Акт вып.работ 4573637/04 09.04.2021,Акт вып.работ 4573638/04 09.04.2021,Акт вып.работ 4573639/04 09.04.2021,Акт вып.работ 4573640/04 09.04.2021,Акт вып.работ 4573641/04 09.04.2021,Акт вып.работ 4573642/04 20.04.2021,Акт вып.работ 4573643/04 09.04.2021,Акт вып.работ 4573644/04 09.04.2021,Акт вып.работ 4573645/04 09.04.2021,Акт вып.работ 4573646/04 09.04.2021,Акт вып.работ 4573647/04 09.04.2021,Акт вып.работ 4573648/04 09.04.2021,Акт вып.работ 4573649/04 09.04.2021,Акт вып.работ 4573650/04 09.04.2021,Акт вып.работ 4573651/04 20.04.2021,Акт вып.работ 4573652/04 09.04.2021,Акт вып.работ 4573653/04 09.04.2021,Акт вып.работ 4573654/04 20.04.2021,Акт вып.работ 4573655/04 09.04.2021,Акт вып.работ 4573656/04 09.04.2021,Акт вып.работ 4573657/04 09.04.2021,Акт вып.работ 4573658/04 09.04.2021,Акт вып.работ 4573659/04 09.04.2021,Акт вып.работ 4573660/04 20.04.2021,Акт вып.работ 4573661/04 09.04.2021,Акт вып.работ 4573662/04 09.04.2021,Акт вып.работ 4573663/04 09.04.2021,Акт вып.работ 4573664/04 09.04.2021,Акт вып.работ 4573665/04 09.04.2021,Акт вып.работ 4573666/04 09.04.2021,Акт вып.работ 4573667/04 20.04.2021,Акт вып.работ 4573668/04 20.04.2021,Акт вып.работ 4573669/04 20.04.2021,Акт вып.работ 4573670/04 20.04.2021,Акт вып.работ 4573671/04 20.04.2021,Акт вып.работ 4573672/04 20.04.2021,Акт вып.работ 4573673/04 11.05.2021,Акт вып.работ 4573674/04 20.04.2021,Акт вып.работ 4573675/04 20.04.2021,Акт вып.работ 4573676/04 20.04.2021,Акт вып.работ 4573677/04 20.04.2021,Акт вып.работ 4573678/04 09.04.2021,Акт вып.работ 4573679/04 09.04.2021,Акт вып.работ 4573680/04 20.04.2021,Акт вып.работ 4573681/04 11.05.2021,Акт вып.работ 4573682/04 09.04.2021,Акт вып.работ 4573683/04 02.07.2021,Акт вып.работ 4573684/04 09.04.2021,Акт вып.работ 4573685/04 09.04.2021,Акт вып.работ 4573686/04 09.04.2021,Акт вып.работ 4574245/04 10.06.2021,Акт вып.работ 4574246/04 10.06.2021,Акт вып.работ 4574247/04 10.06.2021,Акт вып.работ 4574248/04 10.06.2021,Акт вып.работ 4574249/04 20.05.2021,Акт вып.работ 4574250/04 10.06.2021,Акт вып.работ 4574251/04 10.06.2021,Акт вып.работ 4574252/04 10.06.2021,Акт вып.работ 4574253/04 10.06.2021,Акт вып.работ 4574254/04 10.06.2021,Акт вып.работ 4574255/04 11.05.2021,Акт вып.работ 4574256/04 10.06.2021,Акт вып.работ 4574257/04 11.05.2021,Акт вып.работ 4574258/04 11.05.2021,Акт вып.работ 4574259/04 11.05.2021,Акт вып.работ 4574260/04 10.06.2021,Акт вып.работ 4574261/04 11.05.2021,Акт вып.работ 4574262/04 11.05.2021,Акт вып.работ 4574263/04 10.06.2021,Акт вып.работ 4574264/04 10.06.2021,Акт вып.работ 4574265/04 10.06.2021,Акт вып.работ 4574266/04 10.06.2021,Акт вып.работ 4574267/04 10.06.2021,Акт вып.работ 4574268/04 10.06.2021,Акт вып.работ 4574269/04 10.06.2021,Акт вып.работ 4574270/04 10.06.2021,Акт вып.работ 4574271/04 10.06.2021,Акт вып.работ 4574272/04 10.06.2021,Акт вып.работ 4574273/04 10.06.2021,Акт вып.работ 4574274/04 10.06.2021,Акт вып.работ 4574275/04 10.06.2021,Акт вып.работ 4574276/04 10.06.2021,Акт вып.работ 4574277/04 10.06.2021,Акт вып.работ 4574278/04 10.06.2021,Акт вып.работ 4574279/04 10.06.2021,Акт вып.работ 4574280/04 10.06.2021,Акт вып.работ 4574281/04 10.06.2021,Акт вып.работ 4574282/04 10.06.2021,Акт вып.работ 4574283/04 10.06.2021,Акт вып.работ 4574284/04 10.06.2021,Акт вып.работ 4574285/04 10.06.2021,Акт вып.работ 4574286/04 10.06.2021,Акт вып.работ 4574287/04 10.06.2021,Акт вып.работ 4574288/04 10.06.2021,Акт вып.работ 4574289/04 11.05.2021,Акт вып.работ 4574290/04 10.06.2021,Акт вып.работ 4574291/04 10.06.2021,Акт вып.работ 4574292/04 10.06.2021,Акт вып.работ 4574293/04 20.05.2021,Акт вып.работ 4574294/04 20.05.2021,Акт вып.работ 4574295/04 10.06.2021,Акт вып.работ 4574296/04 10.06.2021,Акт вып.работ 4574297/04 10.06.2021,Акт вып.работ 4574298/04 10.06.2021,Акт вып.работ 4574299/04 10.06.2021,Акт вып.работ 4574300/04 10.06.2021,Акт вып.работ 4574301/04 10.06.2021,Акт вып.работ 4574302/04 10.06.2021,Акт вып.работ 4574303/04 10.06.2021,Акт вып.работ 4574304/04 10.06.2021,Акт вып.работ 4574305/04 02.07.2021,Акт вып.работ 4574306/04 02.07.2021,Акт вып.работ 4574307/04 10.06.2021,Акт вып.работ 4574308/04 02.07.2021,Акт вып.работ 4574309/04 10.06.2021,Акт вып.работ 4574310/04 02.07.2021,Акт вып.работ 4574311/04 10.06.2021,Акт вып.работ 4574312/04 02.07.2021,Акт вып.работ 4574314/04 10.06.2021,Акт вып.работ 4574315/04 02.07.2021,Акт вып.работ 4574316/04 10.06.2021,Акт вып.работ 4574317/04 10.06.2021,Акт вып.работ 4574318/04 02.07.2021,Акт вып.работ 4574319/04 20.05.2021,Акт вып.работ 4574320/04 20.05.2021,Акт вып.работ 4574321/04 02.07.2021,Акт вып.работ 4574322/04 20.05.2021,Акт вып.работ 4574323/04 20.05.2021,Акт вып.работ 4574324/04 20.05.2021,Акт вып.работ 4574325/04 20.05.2021,Акт вып.работ 4574326/04 20.05.2021,Акт вып.работ 4574327/04 20.05.2021,Акт вып.работ 4574328/04 20.05.2021,Акт вып.работ 4574329/04 20.05.2021,Акт вып.работ 4574330/04 20.05.2021,Акт вып.работ 4574331/04 20.05.2021,Акт вып.работ 4574332/04 20.05.2021,Акт вып.работ 4574333/04 20.05.2021,Акт вып.работ 4574334/04 20.05.2021,Акт вып.работ 4574335/04 20.05.2021,Акт вып.работ 4574336/04 02.07.2021,Акт вып.работ 4574337/04 10.06.2021,Акт вып.работ 4574338/04 11.05.2021,Акт вып.работ 4574339/04 11.05.2021,Акт вып.работ 4574340/04 11.05.2021,Акт вып.работ 4574341/04 11.05.2021,Акт вып.работ 4574342/04 11.05.2021,Акт вып.работ 4574343/04 20.05.2021,Акт вып.работ 4574344/04 11.05.2021,Акт вып.работ 4574345/04 10.06.2021,Акт вып.работ 4574346/04 10.06.2021,Акт вып.работ 4574347/04 10.06.2021,Акт вып.работ 4574348/04 10.06.2021,Акт вып.работ 4574349/04 10.06.2021,Акт вып.работ 4574350/04 10.06.2021,Акт вып.работ 4574351/04 10.06.2021,Акт вып.работ 4574352/04 10.06.2021,Акт вып.работ 4574353/04 10.06.2021,Акт вып.работ 4574354/04 10.06.2021,Акт вып.работ 4574355/04 10.06.2021,Акт вып.работ 4574356/04 10.06.2021,Акт вып.работ 4574357/04 10.06.2021,Акт вып.работ 4574358/04 10.06.2021,Акт вып.работ 4574359/04 10.06.2021,Акт вып.работ 4574360/04 10.06.2021,Акт вып.работ 4574361/04 10.06.2021,Акт вып.работ 4574362/04 10.06.2021,Акт вып.работ 4574363/04 10.06.2021,Акт вып.работ 4574364/04 10.06.2021,Акт вып.работ 4574365/04 11.05.2021,Акт вып.работ 4574366/04 20.05.2021,Акт вып.работ 4574367/04 11.05.2021,Акт вып.работ 4574368/04 20.05.2021,Акт вып.работ 4574369/04 20.05.2021,Акт вып.работ 4574370/04 11.05.2021,Акт вып.работ 4574371/04 20.05.2021,Акт вып.работ 4574372/04 20.05.2021,Акт вып.работ 4574373/04 20.05.2021,Акт вып.работ 4574374/04 20.05.2021,Акт вып.работ 4574375/04 20.05.2021,Акт вып.работ 4574376/04 10.06.2021,Акт вып.работ 4574377/04 20.05.2021,Акт вып.работ 4574378/04 20.05.2021,Акт вып.работ 4574379/04 10.06.2021,Акт вып.работ 4574380/04 10.06.2021,Акт вып.работ 4574381/04 10.06.2021,Акт вып.работ 4574382/04 10.06.2021,Акт вып.работ 4574383/04 10.06.2021,Акт вып.работ 4574384/04 10.06.2021,Акт вып.работ 4574385/04 10.06.2021,Акт вып.работ 4574386/04 10.06.2021,Акт вып.работ 4574387/04 10.06.2021,Акт вып.работ 4574388/04 10.</t>
  </si>
  <si>
    <t xml:space="preserve">13000 шт. - 100% оплата, 1900 шт. - 50%  оплата</t>
  </si>
  <si>
    <t xml:space="preserve">Електролічильник АСКОЕ побут трифазний багатофункціональний прямого включення з PLC модемом, вбудованим реле, вбудованими датчиками магнітного та радіочастотного впливу</t>
  </si>
  <si>
    <t xml:space="preserve">Акт вып.работ 4573749/04 20.08.2021,Акт вып.работ 4573750/04 20.08.2021,Акт вып.работ 4573751/04 10.08.2021,Акт вып.работ 4573752/04 20.08.2021,Акт вып.работ 4573754/04 30.07.2021,Акт вып.работ 4573755/04 20.08.2021,Акт вып.работ 4576650/04 10.08.2021,Акт вып.работ 4576653/04 31.08.2021,Акт вып.работ 4576655/04 10.08.2021,Акт вып.работ 4576658/04 31.08.2021,Акт вып.работ 4576659/04 31.08.2021,Акт вып.работ 4576660/04 31.08.2021,Акт вып.работ 4576663/04 31.08.2021,Акт вып.работ 4576670/04 31.08.2021,Акт вып.работ 4576675/04 31.08.2021,Акт вып.работ 4576676/04 31.08.2021,Акт вып.работ 4576679/04 20.08.2021,Акт вып.работ 4576680/04 10.08.2021,Акт вып.работ 4576685/04 10.08.2021,Введення експл. лічільн 617070/052 28.04.2021,Введення експл. лічільн 628164/052 31.08.2021</t>
  </si>
  <si>
    <t xml:space="preserve">200 шт. - 100% оплата, 75 шт. - 50%  оплата</t>
  </si>
  <si>
    <t xml:space="preserve">Електролічильник АСКОЕ побут трифазний багатофункціональний трансформаторного включення з PLC модемом, вбудованим реле, вбудованими датчиками магнітного та радіочастотного впливу</t>
  </si>
  <si>
    <t xml:space="preserve">№ 79075/042 03.09.2021 № 79129/042  10.09.2021 № 79291/042  20.09.2021 № 79263/042  30.09.2021</t>
  </si>
  <si>
    <t xml:space="preserve">Маршрутизатор системи АСКОЕ побут з пристроєм грозозахисту</t>
  </si>
  <si>
    <t xml:space="preserve">Акт вып.работ Sm21-014 20.04.2021,Акт вып.работ Sm21-015 21.04.2021,Акт вып.работ Sm21-016 22.04.2021,Акт вып.работ Sm21-017 26.04.2021,Акт вып.работ Sm21-018 27.04.2021,Акт вып.работ Sm21-019 27.04.2021,Акт вып.работ Sm21-020 28.04.2021,Акт вып.работ Sm21-021 28.04.2021,Акт вып.работ Sm21-022 29.04.2021,Акт вып.работ Sm21-023 29.04.2021,Акт вып.работ Sm21-024 24.05.2021,Акт вып.работ Sm21-025 24.05.2021,Акт вып.работ Sm21-026 25.05.2021,Акт вып.работ Sm21-027 25.05.2021,Акт вып.работ Sm21-028 26.05.2021,Акт вып.работ Sm21-029 26.05.2021,Акт вып.работ Sm21-030 27.05.2021,Акт вып.работ Sm21-031 27.05.2021,Акт вып.работ Sm21-032 28.05.2021,Акт вып.работ Sm21-033 28.05.2021,Акт вып.работ Sm21-034 31.05.2021,Акт вып.работ Sm21-035 01.06.2021,Акт вып.работ Sm21-036 01.06.2021,Акт вып.работ Sm21-037 02.06.2021,Акт вып.работ Sm21-038 03.06.2021,Акт вып.работ Sm21-039 04.06.2021,Акт вып.работ Sm21-040 11.06.2021,Акт вып.работ Sm21-043 15.06.2021,Акт вып.работ Sm21-044 15.06.2021,Акт вып.работ Sm21-045 17.06.2021,Акт вып.работ Sm21-046 18.06.2021,Акт вып.работ Sm21-047 02.07.2021,Акт вып.работ Sm21-048 07.07.2021,Акт вып.работ Sm21-051 16.08.2021,Акт вып.работ Sm21-053 17.08.2021,Акт вып.работ Sm21-054 17.08.2021,Акт вып.работ Sm21-055 18.08.2021,Акт вып.работ Sm21-056 18.08.2021,Акт вып.работ Sm21-057 19.08.2021,Акт вып.работ Sm21-058 20.08.2021,Акт вып.работ Sm21-059 20.08.2021,Акт вып.работ Sm21-060 30.08.2021,Акт вып.работ Sm21-061 30.08.2021,Акт вып.работ Sm21-062 31.08.2021,Акт вып.работ Sm21-063 01.09.2021,Акт вып.работ Sm21-064 01.09.2021,Акт вып.работ Sm21-065 02.09.2021,Акт вып.работ Sm21-066 02.09.2021,Акт вып.работ Sm21-068 17.09.2021,Акт вып.работ Sm21-069 20.09.2021,Акт вып.работ Sm21-070 20.09.2021,Акт вып.работ Sm21-071 21.09.2021,Акт вып.работ Sm21-072 21.09.2021,Акт вып.работ Sm21-073 22.09.2021</t>
  </si>
  <si>
    <t xml:space="preserve">Усього за розділом 2:</t>
  </si>
  <si>
    <t xml:space="preserve">3. Впровадження та розвиток АСДТК:</t>
  </si>
  <si>
    <t xml:space="preserve">Телемеханізація ПС-150 кВ "Н.Алексеевка" </t>
  </si>
  <si>
    <t xml:space="preserve">ОЗ-2 92036 29.09.2021</t>
  </si>
  <si>
    <t xml:space="preserve">ТОВ" АЛКОМА"</t>
  </si>
  <si>
    <t xml:space="preserve">Телемеханізація ПС 35/10кВ ”Н.Збурьевская”</t>
  </si>
  <si>
    <t xml:space="preserve">Телемеханізація ПС 35/10кВ “Долматовская”</t>
  </si>
  <si>
    <t xml:space="preserve">Телемеханізація ПС 35/10кВ “Ж.Порт”</t>
  </si>
  <si>
    <t xml:space="preserve">ТОВ "ОАСУ ЕНЕРГО"</t>
  </si>
  <si>
    <t xml:space="preserve">Телемеханізація ПС 35/10кВ “Бехтерская”</t>
  </si>
  <si>
    <t xml:space="preserve">Телемеханізація ПС 35/10кВ “Коминтерн”</t>
  </si>
  <si>
    <t xml:space="preserve">Телемеханізація ПС 35/10кВ “Сов. Азербайджан”</t>
  </si>
  <si>
    <t xml:space="preserve">Багатоканальна автономна система запису</t>
  </si>
  <si>
    <t xml:space="preserve">ОЗ-2 03211568 16.09.2021,ОЗ-2 03211569 16.09.2021</t>
  </si>
  <si>
    <t xml:space="preserve">ТОВ "Ексім-Прилад"</t>
  </si>
  <si>
    <t xml:space="preserve">Усього за розділом 3:</t>
  </si>
  <si>
    <t xml:space="preserve">4. Впровадження та розвиток інформаційних технологій:</t>
  </si>
  <si>
    <t xml:space="preserve">Робочі станції з ОС Windows pro</t>
  </si>
  <si>
    <t xml:space="preserve">№ :1018363488 08.06.2021</t>
  </si>
  <si>
    <t xml:space="preserve">ТОВ "ІТ-ДЕВЕЛОПМЕНТ"</t>
  </si>
  <si>
    <t xml:space="preserve">Робочі станцій з ОС Linux</t>
  </si>
  <si>
    <r>
      <rPr>
        <sz val="8"/>
        <color rgb="FF000000"/>
        <rFont val="Times New Roman"/>
        <family val="2"/>
        <charset val="1"/>
      </rPr>
      <t xml:space="preserve">1018369867 28.07.2021, 1018370578 29.07.2021,1018369868 28.07.2021, 1018370588 30.07.2021, 1018369942 29.07.2021, 1018370647 30.07.2021, 1018370648 30.07.2021, 1018370649 30.07.2021, 1018369841 29.07.2021,1018373261 30.07.2021, 1018369866 28.07.2021, 03/08 10.08.2021, 1018379978 25.08.2021, 1018374537 25.08.2021, 1018374537 25.08.2021, 1018376305 13.08.2021, 5857 16.08.2021, 1018374535 02.08.2021, 1018372888 02.08.2021, </t>
    </r>
    <r>
      <rPr>
        <sz val="8"/>
        <color rgb="FF000000"/>
        <rFont val="Times New Roman"/>
        <family val="1"/>
        <charset val="1"/>
      </rPr>
      <t xml:space="preserve">1018369867 28.07.2021, 1018370578 29.07.2021, 1018369868 28.07.2021, 1018370588 30.07.2021,  1018369942 29.07.2021, 1018370647 30.07.2021, 1018370648 30.07.2021, 1018370649 30.07.2021,1018369841 29.07.2021, 1018373261 30.07.2021, 1018369866 28.07.2021, 131 16.07.2021, 1018363582 14.07.2021, 1018373263 30.07.2021, 1018366702 15.07.2021, 1018366609 30.07.2021, 1018366608 30.07.2021, 4531/89569 13.07.2021,  90049 13.07.2021,  123 13.07.2021, 124 13.07.2021, 147 13.07.2021,  2734 30.07.2021,  2736 30.07.2021, 71 02.07.2021, 89459 13.07.2021, 89795 13.07.2021,  90083 13.07.2021,  90087 13.07.2021,  90092 13.07.2021, 90195 13.07.2021, 90993 13.07.2021, 90994 13.07.2021, 91127 13.07.2021, 91128 13.07.2021, 91166 13.07.2021, 91187 13.07.2021, 91308 13.07.2021,  91309 13.07.2021, 91506 13.07.2021, 92298 13.07.2021, 92299 22.07.2021, 92464 22.07.2021, 89453 17.08.2021, 89244 17.08.2021, 4531/89300 17.08.2021, 89540 11.08.2021, 91378 17.08.2021,  90265 31.08.2021, 1/90093 17.08.2021,  91192  17.08.2021, 92621 30.08.2021,  91188 25.08.2021,  90048 11.08.2021,  91505 25.08.2021, 90515 25.08.2021,  90516 25.08.2021,  90518 25.08.2021, 90517 25.08.2021,  116 09.08.2021,  432 17.08.2021, 1354 17.08.2021, 1356 17.08.2021,  1355 17.08.2021, 1358 17.08.2021623 09.08.2021, 207/08 31.08.202191833 25.08.2021, 92296 25.08.2021 , 03/08 10.08.2021, 1018379978 25.08.2021, 1018374537 25.08.2021, 1018374537 25.08.2021, 1018376305 13.08.2021, 5857 16.08.2021, 1018374535 02.08.2021, 1018372888 02.08.2021, 1018372888 02.08.2021, 1018372888 02.08.2021, 1018372888, 1018387310 31.08.2021, 1018387611 16.08.2021, 1018379987 26.08.2021, 1018373280 02.08.2021,  115  17.08.2021, 1018388270 15.09.2021, 1018387047 13.09.2021, 1018387050 13.09.2021, 1018387051 13.09.2021, 4747 22.09.2021,  3838 22.09.2021, 1018390850 22.09.2021, 1018385484 08.09.2021, 1018385485 08.09.2021, 1018372441 07.09.2021, 1018369163 20.09.2021, 1018394362 30.09.2021, 1018390255 01.09.2021
</t>
    </r>
  </si>
  <si>
    <t xml:space="preserve">Багатофункціональний пристрій (принтер/сканер/ксерокс) формату А4</t>
  </si>
  <si>
    <t xml:space="preserve">№ 1515 от 30.03.2021 </t>
  </si>
  <si>
    <t xml:space="preserve">Багатофункціональний пристрій (принтер/сканер/ксерокс) формату А4 (80000 стор/міс.)</t>
  </si>
  <si>
    <t xml:space="preserve">Багатофункціональний пристрій (принтер/сканер/ксерокс) формату А3</t>
  </si>
  <si>
    <t xml:space="preserve">Кольоровий БФП формату А3</t>
  </si>
  <si>
    <t xml:space="preserve">№ :1018366190 02.06.2021</t>
  </si>
  <si>
    <t xml:space="preserve">Кольоровий принтер формату А1 з вбудованим СНПЧ</t>
  </si>
  <si>
    <t xml:space="preserve">Сервер для баз данних ОІК</t>
  </si>
  <si>
    <t xml:space="preserve">№ :1018366196 22.06.2021</t>
  </si>
  <si>
    <t xml:space="preserve">Сервер DELL для ЦОД (або аналог)</t>
  </si>
  <si>
    <t xml:space="preserve">№ :1018366193  22.06.2021</t>
  </si>
  <si>
    <t xml:space="preserve">Система резервування Data Domain (або аналог)</t>
  </si>
  <si>
    <t xml:space="preserve">№ :1018366185 02.06.2021</t>
  </si>
  <si>
    <t xml:space="preserve">Комутатор Connectrix з технічною підтримкою (або аналог)</t>
  </si>
  <si>
    <t xml:space="preserve">№ :1018366191 08.06.2021</t>
  </si>
  <si>
    <t xml:space="preserve">Стрічкова бібліотеки Dell з накопичувачими у складі (або аналог)</t>
  </si>
  <si>
    <t xml:space="preserve">№ :1018366195  22.06.2021</t>
  </si>
  <si>
    <t xml:space="preserve">Відеостіна відображення схем електромереж центральної диспетчерської</t>
  </si>
  <si>
    <t xml:space="preserve">ТОВ "ІТ-Інтегратор"</t>
  </si>
  <si>
    <t xml:space="preserve">Придбання потужного ноутбуку для програмування</t>
  </si>
  <si>
    <t xml:space="preserve"> № : 1018349369 25.05.2021</t>
  </si>
  <si>
    <t xml:space="preserve">Придбання ноутбуку для налагодження та обслуговування мікропроцесорних пристроїв РЗА</t>
  </si>
  <si>
    <t xml:space="preserve">№: 404 28.09.2021</t>
  </si>
  <si>
    <t xml:space="preserve">Закупівля програмного забезпечення комплексного захисту робочих станцій ESET (або аналог)</t>
  </si>
  <si>
    <t xml:space="preserve">ТВЕ 2018</t>
  </si>
  <si>
    <t xml:space="preserve">Поновлення програмного забезпечення комплексного захисту робочих станцій ESET (або аналог)</t>
  </si>
  <si>
    <t xml:space="preserve">Програмне забезпечення Microsoft EA (або аналог)</t>
  </si>
  <si>
    <t xml:space="preserve">№ 150421 от 25.05.2021</t>
  </si>
  <si>
    <t xml:space="preserve">ТОВ "Смартлінк Консалтинг"</t>
  </si>
  <si>
    <t xml:space="preserve">Робоча станція для проектування в AutoCad</t>
  </si>
  <si>
    <t xml:space="preserve">№ :1018366183 08.06.2021</t>
  </si>
  <si>
    <t xml:space="preserve">Програмне забезпечення Microsoft Windows Server Remote Desktop Server CAL 2019 SNGL Device CAL + SQL Server Standard 2019 SNGL (або аналог)</t>
  </si>
  <si>
    <t xml:space="preserve">Придбання обладнання для захисту комплексу ОІК</t>
  </si>
  <si>
    <t xml:space="preserve">Маршрутизатор Cisco FPR1120-NGFW-K9 + Firepower Management Center (або аналог)</t>
  </si>
  <si>
    <t xml:space="preserve"> № : 1018341862 05.05.2021</t>
  </si>
  <si>
    <t xml:space="preserve">Усього за розділом 4:</t>
  </si>
  <si>
    <t xml:space="preserve">5. Впровадження та розвиток систем зв'язку:</t>
  </si>
  <si>
    <t xml:space="preserve">Побудова радіорелейної лінії зв’язку Горностаївка -  В.Лепетиха на базі РРС типу  ALCOMA для організації мережі зв’язку та передавання даних</t>
  </si>
  <si>
    <t xml:space="preserve">Голосове обладнання VoIP зв'язку для розбудови корпоративної мережі зв'язку</t>
  </si>
  <si>
    <t xml:space="preserve">Модернізація  корпоративної телефонної мережі АТ «Херсонобленерго»  зі встановлення цифрової АТС Coral</t>
  </si>
  <si>
    <t xml:space="preserve">Усього за розділом 5:</t>
  </si>
  <si>
    <t xml:space="preserve">6.Технічне переоснащення та закупівля колісної техники:</t>
  </si>
  <si>
    <t xml:space="preserve">Автогідропідіймач АР-18  ГАЗ-33098 4*2, ЄВРО-5, 5 місць, дворядна кабіна (або аналог)</t>
  </si>
  <si>
    <t xml:space="preserve">Введ. в експл. ОЗ1018349399 01.06.2021</t>
  </si>
  <si>
    <t xml:space="preserve">ТОВ "Арсенал-2"</t>
  </si>
  <si>
    <t xml:space="preserve">АГП Comet 19, с установкой на шасси Iveco Daily 60C15D 4х2 (7 мест) (або аналог)</t>
  </si>
  <si>
    <t xml:space="preserve">Введ. в експл. ОЗ1018363386 16.06.2021</t>
  </si>
  <si>
    <t xml:space="preserve">ТОВ" ТОРГОВИЙ ДІМ ТЕХКОМПЛЕКТ"</t>
  </si>
  <si>
    <t xml:space="preserve">Електротехнічна лабораторія ЕТЛ-35К на базі автомобіля Peugeot Boxer 435 L3H2 (4х4 повний привід) (або аналог)</t>
  </si>
  <si>
    <t xml:space="preserve">ТОВ "КПФ "Промікс"</t>
  </si>
  <si>
    <t xml:space="preserve">Volkswagen T6 Kombi LR (або аналог)</t>
  </si>
  <si>
    <t xml:space="preserve">Введ. в експл. ОЗ1018328222 26.03.2021</t>
  </si>
  <si>
    <t xml:space="preserve">ТОВ "ЮГ-АВТО"</t>
  </si>
  <si>
    <t xml:space="preserve">Volkswagen T6 Kasten LR (або аналог)</t>
  </si>
  <si>
    <r>
      <rPr>
        <sz val="10"/>
        <color rgb="FF000000"/>
        <rFont val="Times New Roman"/>
        <family val="1"/>
        <charset val="1"/>
      </rPr>
      <t xml:space="preserve"> № 1018328223 26.03.2021,          </t>
    </r>
    <r>
      <rPr>
        <sz val="10"/>
        <color rgb="FF000000"/>
        <rFont val="Times New Roman"/>
        <family val="1"/>
        <charset val="204"/>
      </rPr>
      <t xml:space="preserve"> №1018341861 11.05.2021,   №1018338334 11.05.2021</t>
    </r>
  </si>
  <si>
    <t xml:space="preserve">АГП Dasan DS300 30м на шасі МАЗ 5302 4*4 (або аналог)</t>
  </si>
  <si>
    <t xml:space="preserve">50% передплата</t>
  </si>
  <si>
    <t xml:space="preserve">Усього за розділом 6:</t>
  </si>
  <si>
    <t xml:space="preserve">7. Інше:</t>
  </si>
  <si>
    <t xml:space="preserve">Бензо-генератор Vitals(або аналог) 5,0 кВт</t>
  </si>
  <si>
    <t xml:space="preserve">№1018354904 от 23.06.2021</t>
  </si>
  <si>
    <t xml:space="preserve">ТОВ"ТАЙМ-ЕНЕРДЖІ"</t>
  </si>
  <si>
    <t xml:space="preserve">Перфоратор МАКІТА (або аналог)</t>
  </si>
  <si>
    <t xml:space="preserve">ТОВ"ХОЗКОМПЛЕКТ"</t>
  </si>
  <si>
    <t xml:space="preserve">2 шт. - 50% передплата</t>
  </si>
  <si>
    <t xml:space="preserve">Дріль-шуруповерт акумуляторний SPARKY (або аналог)</t>
  </si>
  <si>
    <t xml:space="preserve">Придбання Аналізатора якості електричної енергії типу LINAX PQ 3000 або аналог</t>
  </si>
  <si>
    <t xml:space="preserve"> № :1018398618 15.09.2021</t>
  </si>
  <si>
    <t xml:space="preserve">ТОВ "ЕЛ ЕНД ДЖИ МІТЕРІНГ"</t>
  </si>
  <si>
    <t xml:space="preserve">Придбання Аналізатора якості електричної енергії трифазного типу METREL MI2883 або аналог</t>
  </si>
  <si>
    <t xml:space="preserve">ТОВ "ЕТАЛОН-ПРИЛАД"</t>
  </si>
  <si>
    <t xml:space="preserve">Придбання Аналізатора якості електричної енергії трифазного типу METREL MI2892 або аналог</t>
  </si>
  <si>
    <t xml:space="preserve">№ 1018387310 31.08.2021</t>
  </si>
  <si>
    <t xml:space="preserve">Придбання перевірочної апаратури Випробувальна установка “РЗА-Тестер” в комплекті з трансформатором напруги ТН-600  або аналог</t>
  </si>
  <si>
    <t xml:space="preserve">1 шт. - 50% передплата</t>
  </si>
  <si>
    <t xml:space="preserve">Пристрій для перевірки простих пристроїв РЗА типу Compano 100 (або аналог)</t>
  </si>
  <si>
    <t xml:space="preserve">№ 1018387611 16.08.2021</t>
  </si>
  <si>
    <t xml:space="preserve">Вольтамперфазометр  МІРА-А (або аналог)</t>
  </si>
  <si>
    <t xml:space="preserve">№ :1018365879  16.06.2021</t>
  </si>
  <si>
    <t xml:space="preserve">Дизельний сварочний  генератор  EnerSol   6,6 кВт (або аналог)</t>
  </si>
  <si>
    <t xml:space="preserve">№ : 1018366609 30.07.2021</t>
  </si>
  <si>
    <t xml:space="preserve">Блок монтажний Гарт 01404 (2т)  (або аналог)</t>
  </si>
  <si>
    <t xml:space="preserve">Блок монтажний М 1 Р-6 (або аналог)</t>
  </si>
  <si>
    <t xml:space="preserve">№ : 131 16.07.2021</t>
  </si>
  <si>
    <t xml:space="preserve">ТОВ "ЮГСВЕТ"</t>
  </si>
  <si>
    <t xml:space="preserve">Висоторіз  Stihl HT 133 (або аналог)</t>
  </si>
  <si>
    <t xml:space="preserve">ПП "ТЕХКОМПЛЕКТ"</t>
  </si>
  <si>
    <t xml:space="preserve">Монтажний затискач  СТ102.501 (або аналог)</t>
  </si>
  <si>
    <t xml:space="preserve">ФОП Собко Ірина Олександрівна</t>
  </si>
  <si>
    <t xml:space="preserve">Ножиці секторні НС-30 (або аналог)</t>
  </si>
  <si>
    <t xml:space="preserve">Лебідка з функцією реверсу ST 116/1 (або аналог)</t>
  </si>
  <si>
    <t xml:space="preserve">Пристрій для зняття оболонки,ізоляції та напівпровідного шару з кабеля з ізоляцією зі зшитого поліетилена СИ-60У SHTOK (або аналог)</t>
  </si>
  <si>
    <t xml:space="preserve">Колонка насадочна для хроматографа «Кристал 2000М» Haye Sep №80/100 або аналог</t>
  </si>
  <si>
    <t xml:space="preserve">Колонка насадочна для хроматографа «Кристал 2000М» СаА 0,2/0,4мм або аналог</t>
  </si>
  <si>
    <t xml:space="preserve">Прилад для визначення вологовмісту трансформаторного масла кулонометр WTK або аналог</t>
  </si>
  <si>
    <t xml:space="preserve">№ :1018365878  02.06.2021</t>
  </si>
  <si>
    <t xml:space="preserve">Аквадистиллятор DE-10 або аналог</t>
  </si>
  <si>
    <t xml:space="preserve">Введ. в експл. МНМА1018379987 26.08.2021</t>
  </si>
  <si>
    <t xml:space="preserve">ТОВ"ПОЛТАВА МЕДОБЛАДНАННЯ"</t>
  </si>
  <si>
    <t xml:space="preserve">Цифровий кабельний рефлектометр CFL-8 або аналог</t>
  </si>
  <si>
    <t xml:space="preserve">3 шт. - 50% передплата</t>
  </si>
  <si>
    <t xml:space="preserve">Вимірювач опору ізоляції (мегометр) Е6-24 або аналог</t>
  </si>
  <si>
    <t xml:space="preserve">24</t>
  </si>
  <si>
    <t xml:space="preserve">Автотрансформатор масляний однофазний для плавного регулювання напруги змінного струму промислової частоти (РНО) 50 Гц, 40А або анлог</t>
  </si>
  <si>
    <t xml:space="preserve">25</t>
  </si>
  <si>
    <t xml:space="preserve">Переносний цифровий покажчик Гармоніка Е 125 або аналог для визначення місця однофазного замикання на землю у ПЛ напругою 6-35 кВ (або аналог)</t>
  </si>
  <si>
    <t xml:space="preserve">26</t>
  </si>
  <si>
    <t xml:space="preserve">Подрібнювач гілок ARPAL АМ-120БД-К (або аналог)</t>
  </si>
  <si>
    <t xml:space="preserve"> № :1018390782 22.09.2021</t>
  </si>
  <si>
    <t xml:space="preserve">27</t>
  </si>
  <si>
    <t xml:space="preserve">Бензопили Shtil 230 або аналог</t>
  </si>
  <si>
    <r>
      <rPr>
        <sz val="9"/>
        <color rgb="FF000000"/>
        <rFont val="Times New Roman"/>
        <family val="2"/>
        <charset val="1"/>
      </rPr>
      <t xml:space="preserve">№ : 1018363582 14.07.2021 № : 1018373263 30.07.2021 № : 1018366702 15.07.2021 № :1018373280 02.08.2021, </t>
    </r>
    <r>
      <rPr>
        <sz val="9"/>
        <color rgb="FF000000"/>
        <rFont val="Times New Roman"/>
        <family val="1"/>
        <charset val="1"/>
      </rPr>
      <t xml:space="preserve">№ :1018387047 13.09.2021
№ :1018387050 13.09.2021
№ :1018387051 13.09.2021
</t>
    </r>
  </si>
  <si>
    <t xml:space="preserve">Усього за розділом 7:</t>
  </si>
  <si>
    <t xml:space="preserve">Усього за програмою:</t>
  </si>
  <si>
    <t xml:space="preserve">Голова правління                                        ___________________</t>
  </si>
  <si>
    <t xml:space="preserve">                                                                                   (підпис)</t>
  </si>
  <si>
    <t xml:space="preserve">"____" ____________ 20___ року</t>
  </si>
  <si>
    <t xml:space="preserve">  МП</t>
  </si>
</sst>
</file>

<file path=xl/styles.xml><?xml version="1.0" encoding="utf-8"?>
<styleSheet xmlns="http://schemas.openxmlformats.org/spreadsheetml/2006/main">
  <numFmts count="6">
    <numFmt numFmtId="164" formatCode="General"/>
    <numFmt numFmtId="165" formatCode="DD/MM/YYYY"/>
    <numFmt numFmtId="166" formatCode="#,##0.00"/>
    <numFmt numFmtId="167" formatCode="0.00%"/>
    <numFmt numFmtId="168" formatCode="@"/>
    <numFmt numFmtId="169" formatCode="#0.##"/>
  </numFmts>
  <fonts count="46">
    <font>
      <sz val="11"/>
      <color rgb="FF000000"/>
      <name val="Arial"/>
      <family val="2"/>
      <charset val="204"/>
    </font>
    <font>
      <sz val="10"/>
      <name val="Arial"/>
      <family val="0"/>
      <charset val="204"/>
    </font>
    <font>
      <sz val="10"/>
      <name val="Arial"/>
      <family val="0"/>
      <charset val="204"/>
    </font>
    <font>
      <sz val="10"/>
      <name val="Arial"/>
      <family val="0"/>
      <charset val="204"/>
    </font>
    <font>
      <sz val="10"/>
      <name val="Arial Cyr"/>
      <family val="2"/>
      <charset val="204"/>
    </font>
    <font>
      <sz val="10"/>
      <name val="Arial"/>
      <family val="2"/>
      <charset val="204"/>
    </font>
    <font>
      <sz val="10"/>
      <name val="Arial Cyr"/>
      <family val="0"/>
      <charset val="204"/>
    </font>
    <font>
      <sz val="10"/>
      <name val="Arial CE"/>
      <family val="2"/>
      <charset val="204"/>
    </font>
    <font>
      <sz val="10"/>
      <name val="PragmaticaCTT"/>
      <family val="0"/>
      <charset val="204"/>
    </font>
    <font>
      <sz val="10"/>
      <name val="Times New Roman"/>
      <family val="1"/>
      <charset val="204"/>
    </font>
    <font>
      <sz val="11"/>
      <color rgb="FF000000"/>
      <name val="Calibri"/>
      <family val="2"/>
      <charset val="204"/>
    </font>
    <font>
      <sz val="11"/>
      <color rgb="FFFFFFFF"/>
      <name val="Calibri"/>
      <family val="2"/>
      <charset val="204"/>
    </font>
    <font>
      <sz val="11"/>
      <color rgb="FF333399"/>
      <name val="Calibri"/>
      <family val="2"/>
      <charset val="204"/>
    </font>
    <font>
      <sz val="11"/>
      <color rgb="FF008000"/>
      <name val="Calibri"/>
      <family val="2"/>
      <charset val="204"/>
    </font>
    <font>
      <sz val="11"/>
      <color rgb="FFFF9900"/>
      <name val="Calibri"/>
      <family val="2"/>
      <charset val="204"/>
    </font>
    <font>
      <b val="true"/>
      <sz val="11"/>
      <color rgb="FFFFFFFF"/>
      <name val="Calibri"/>
      <family val="2"/>
      <charset val="204"/>
    </font>
    <font>
      <b val="true"/>
      <sz val="18"/>
      <color rgb="FF003366"/>
      <name val="Cambria"/>
      <family val="2"/>
      <charset val="204"/>
    </font>
    <font>
      <sz val="11"/>
      <color rgb="FF993300"/>
      <name val="Calibri"/>
      <family val="2"/>
      <charset val="204"/>
    </font>
    <font>
      <b val="true"/>
      <sz val="11"/>
      <color rgb="FFFF9900"/>
      <name val="Calibri"/>
      <family val="2"/>
      <charset val="204"/>
    </font>
    <font>
      <sz val="11"/>
      <color rgb="FF800080"/>
      <name val="Calibri"/>
      <family val="2"/>
      <charset val="204"/>
    </font>
    <font>
      <b val="true"/>
      <sz val="11"/>
      <color rgb="FF000000"/>
      <name val="Calibri"/>
      <family val="2"/>
      <charset val="204"/>
    </font>
    <font>
      <b val="true"/>
      <sz val="11"/>
      <color rgb="FF333333"/>
      <name val="Calibri"/>
      <family val="2"/>
      <charset val="204"/>
    </font>
    <font>
      <sz val="11"/>
      <color rgb="FFFF0000"/>
      <name val="Calibri"/>
      <family val="2"/>
      <charset val="204"/>
    </font>
    <font>
      <i val="true"/>
      <sz val="11"/>
      <color rgb="FF808080"/>
      <name val="Calibri"/>
      <family val="2"/>
      <charset val="204"/>
    </font>
    <font>
      <b val="true"/>
      <sz val="14"/>
      <name val="Times New Roman"/>
      <family val="1"/>
      <charset val="204"/>
    </font>
    <font>
      <b val="true"/>
      <sz val="12"/>
      <name val="Times New Roman"/>
      <family val="1"/>
      <charset val="204"/>
    </font>
    <font>
      <b val="true"/>
      <sz val="11"/>
      <name val="Times New Roman"/>
      <family val="1"/>
      <charset val="204"/>
    </font>
    <font>
      <sz val="12"/>
      <name val="Times New Roman"/>
      <family val="1"/>
      <charset val="204"/>
    </font>
    <font>
      <sz val="16"/>
      <name val="Arial"/>
      <family val="2"/>
      <charset val="204"/>
    </font>
    <font>
      <sz val="16"/>
      <color rgb="FF000000"/>
      <name val="Calibri"/>
      <family val="2"/>
      <charset val="1"/>
    </font>
    <font>
      <b val="true"/>
      <sz val="16"/>
      <name val="Times New Roman"/>
      <family val="1"/>
      <charset val="1"/>
    </font>
    <font>
      <sz val="16"/>
      <name val="Times New Roman"/>
      <family val="1"/>
      <charset val="1"/>
    </font>
    <font>
      <sz val="16"/>
      <name val="Times New Roman"/>
      <family val="1"/>
      <charset val="204"/>
    </font>
    <font>
      <sz val="16"/>
      <name val="Arial Cyr"/>
      <family val="2"/>
      <charset val="204"/>
    </font>
    <font>
      <sz val="16"/>
      <name val="Times New Roman Cyr"/>
      <family val="1"/>
      <charset val="204"/>
    </font>
    <font>
      <sz val="14"/>
      <color rgb="FF000000"/>
      <name val="Times New Roman"/>
      <family val="1"/>
      <charset val="1"/>
    </font>
    <font>
      <sz val="14"/>
      <name val="Times New Roman"/>
      <family val="1"/>
      <charset val="1"/>
    </font>
    <font>
      <sz val="14"/>
      <color rgb="FF000000"/>
      <name val="Times New Roman"/>
      <family val="2"/>
      <charset val="1"/>
    </font>
    <font>
      <sz val="14"/>
      <color rgb="FF000000"/>
      <name val="Times New Roman"/>
      <family val="1"/>
      <charset val="204"/>
    </font>
    <font>
      <sz val="8"/>
      <color rgb="FF000000"/>
      <name val="Times New Roman"/>
      <family val="2"/>
      <charset val="1"/>
    </font>
    <font>
      <sz val="8"/>
      <color rgb="FF000000"/>
      <name val="Times New Roman"/>
      <family val="1"/>
      <charset val="1"/>
    </font>
    <font>
      <sz val="10"/>
      <color rgb="FF000000"/>
      <name val="Times New Roman"/>
      <family val="1"/>
      <charset val="1"/>
    </font>
    <font>
      <sz val="10"/>
      <color rgb="FF000000"/>
      <name val="Times New Roman"/>
      <family val="1"/>
      <charset val="204"/>
    </font>
    <font>
      <sz val="9"/>
      <color rgb="FF000000"/>
      <name val="Times New Roman"/>
      <family val="2"/>
      <charset val="1"/>
    </font>
    <font>
      <sz val="9"/>
      <color rgb="FF000000"/>
      <name val="Times New Roman"/>
      <family val="1"/>
      <charset val="1"/>
    </font>
    <font>
      <sz val="16"/>
      <color rgb="FF000000"/>
      <name val="Times New Roman"/>
      <family val="1"/>
      <charset val="1"/>
    </font>
  </fonts>
  <fills count="26">
    <fill>
      <patternFill patternType="none"/>
    </fill>
    <fill>
      <patternFill patternType="gray125"/>
    </fill>
    <fill>
      <patternFill patternType="solid">
        <fgColor rgb="FFFFFFFF"/>
        <bgColor rgb="FFFFFFCC"/>
      </patternFill>
    </fill>
    <fill>
      <patternFill patternType="solid">
        <fgColor rgb="FFFFCC99"/>
        <bgColor rgb="FFC0C0C0"/>
      </patternFill>
    </fill>
    <fill>
      <patternFill patternType="solid">
        <fgColor rgb="FFFFFFCC"/>
        <bgColor rgb="FFFFFFFF"/>
      </patternFill>
    </fill>
    <fill>
      <patternFill patternType="solid">
        <fgColor rgb="FFCCFFFF"/>
        <bgColor rgb="FFCCFFFF"/>
      </patternFill>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0C0C0"/>
        <bgColor rgb="FFCCCCFF"/>
      </patternFill>
    </fill>
    <fill>
      <patternFill patternType="solid">
        <fgColor rgb="FFFF8080"/>
        <bgColor rgb="FFFF99CC"/>
      </patternFill>
    </fill>
    <fill>
      <patternFill patternType="solid">
        <fgColor rgb="FFFFFF99"/>
        <bgColor rgb="FFFFFFCC"/>
      </patternFill>
    </fill>
    <fill>
      <patternFill patternType="solid">
        <fgColor rgb="FF99CCFF"/>
        <bgColor rgb="FFCCCCFF"/>
      </patternFill>
    </fill>
    <fill>
      <patternFill patternType="solid">
        <fgColor rgb="FF00FF00"/>
        <bgColor rgb="FF33CCCC"/>
      </patternFill>
    </fill>
    <fill>
      <patternFill patternType="solid">
        <fgColor rgb="FFFFCC00"/>
        <bgColor rgb="FFFFFF00"/>
      </patternFill>
    </fill>
    <fill>
      <patternFill patternType="solid">
        <fgColor rgb="FF33CCCC"/>
        <bgColor rgb="FF00CCFF"/>
      </patternFill>
    </fill>
    <fill>
      <patternFill patternType="solid">
        <fgColor rgb="FF0066CC"/>
        <bgColor rgb="FF008080"/>
      </patternFill>
    </fill>
    <fill>
      <patternFill patternType="solid">
        <fgColor rgb="FF800080"/>
        <bgColor rgb="FF800080"/>
      </patternFill>
    </fill>
    <fill>
      <patternFill patternType="solid">
        <fgColor rgb="FFFF9900"/>
        <bgColor rgb="FFFFCC00"/>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808080"/>
      </patternFill>
    </fill>
    <fill>
      <patternFill patternType="solid">
        <fgColor rgb="FF9999FF"/>
        <bgColor rgb="FFCC99FF"/>
      </patternFill>
    </fill>
  </fills>
  <borders count="14">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right/>
      <top/>
      <bottom style="double">
        <color rgb="FFFF9900"/>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right/>
      <top style="thin">
        <color rgb="FF333399"/>
      </top>
      <bottom style="double">
        <color rgb="FF333399"/>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hair"/>
      <top style="thin"/>
      <bottom style="thin"/>
      <diagonal/>
    </border>
    <border diagonalUp="false" diagonalDown="false">
      <left style="hair"/>
      <right style="hair"/>
      <top style="hair"/>
      <bottom style="hair"/>
      <diagonal/>
    </border>
    <border diagonalUp="false" diagonalDown="false">
      <left style="thin"/>
      <right/>
      <top style="thin"/>
      <bottom/>
      <diagonal/>
    </border>
  </borders>
  <cellStyleXfs count="9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9" fillId="0" borderId="0" applyFont="true" applyBorder="true" applyAlignment="true" applyProtection="true">
      <alignment horizontal="general" vertical="bottom" textRotation="0" wrapText="false" indent="0" shrinkToFit="false"/>
      <protection locked="true" hidden="false"/>
    </xf>
    <xf numFmtId="164" fontId="10" fillId="2" borderId="0" applyFont="true" applyBorder="false" applyAlignment="true" applyProtection="false">
      <alignment horizontal="general" vertical="bottom" textRotation="0" wrapText="false" indent="0" shrinkToFit="false"/>
    </xf>
    <xf numFmtId="164" fontId="10" fillId="3" borderId="0" applyFont="true" applyBorder="false" applyAlignment="true" applyProtection="false">
      <alignment horizontal="general" vertical="bottom" textRotation="0" wrapText="false" indent="0" shrinkToFit="false"/>
    </xf>
    <xf numFmtId="164" fontId="10" fillId="4" borderId="0" applyFont="true" applyBorder="false" applyAlignment="true" applyProtection="false">
      <alignment horizontal="general" vertical="bottom" textRotation="0" wrapText="false" indent="0" shrinkToFit="false"/>
    </xf>
    <xf numFmtId="164" fontId="10" fillId="2" borderId="0" applyFont="true" applyBorder="false" applyAlignment="true" applyProtection="false">
      <alignment horizontal="general" vertical="bottom" textRotation="0" wrapText="false" indent="0" shrinkToFit="false"/>
    </xf>
    <xf numFmtId="164" fontId="10" fillId="5" borderId="0" applyFont="true" applyBorder="false" applyAlignment="true" applyProtection="false">
      <alignment horizontal="general" vertical="bottom" textRotation="0" wrapText="false" indent="0" shrinkToFit="false"/>
    </xf>
    <xf numFmtId="164" fontId="10" fillId="3" borderId="0" applyFont="true" applyBorder="false" applyAlignment="true" applyProtection="false">
      <alignment horizontal="general" vertical="bottom" textRotation="0" wrapText="false" indent="0" shrinkToFit="false"/>
    </xf>
    <xf numFmtId="164" fontId="10" fillId="6" borderId="0" applyFont="true" applyBorder="false" applyAlignment="true" applyProtection="false">
      <alignment horizontal="general" vertical="bottom" textRotation="0" wrapText="false" indent="0" shrinkToFit="false"/>
    </xf>
    <xf numFmtId="164" fontId="10" fillId="7" borderId="0" applyFont="true" applyBorder="false" applyAlignment="true" applyProtection="false">
      <alignment horizontal="general" vertical="bottom" textRotation="0" wrapText="false" indent="0" shrinkToFit="false"/>
    </xf>
    <xf numFmtId="164" fontId="10" fillId="8" borderId="0" applyFont="true" applyBorder="false" applyAlignment="true" applyProtection="false">
      <alignment horizontal="general" vertical="bottom" textRotation="0" wrapText="false" indent="0" shrinkToFit="false"/>
    </xf>
    <xf numFmtId="164" fontId="10" fillId="9" borderId="0" applyFont="true" applyBorder="false" applyAlignment="true" applyProtection="false">
      <alignment horizontal="general" vertical="bottom" textRotation="0" wrapText="false" indent="0" shrinkToFit="false"/>
    </xf>
    <xf numFmtId="164" fontId="10" fillId="5" borderId="0" applyFont="true" applyBorder="false" applyAlignment="true" applyProtection="false">
      <alignment horizontal="general" vertical="bottom" textRotation="0" wrapText="false" indent="0" shrinkToFit="false"/>
    </xf>
    <xf numFmtId="164" fontId="10" fillId="3" borderId="0" applyFont="true" applyBorder="false" applyAlignment="true" applyProtection="false">
      <alignment horizontal="general" vertical="bottom" textRotation="0" wrapText="false" indent="0" shrinkToFit="false"/>
    </xf>
    <xf numFmtId="164" fontId="10" fillId="10" borderId="0" applyFont="true" applyBorder="false" applyAlignment="true" applyProtection="false">
      <alignment horizontal="general" vertical="bottom" textRotation="0" wrapText="false" indent="0" shrinkToFit="false"/>
    </xf>
    <xf numFmtId="164" fontId="10" fillId="11" borderId="0" applyFont="true" applyBorder="false" applyAlignment="true" applyProtection="false">
      <alignment horizontal="general" vertical="bottom" textRotation="0" wrapText="false" indent="0" shrinkToFit="false"/>
    </xf>
    <xf numFmtId="164" fontId="10" fillId="12" borderId="0" applyFont="true" applyBorder="false" applyAlignment="true" applyProtection="false">
      <alignment horizontal="general" vertical="bottom" textRotation="0" wrapText="false" indent="0" shrinkToFit="false"/>
    </xf>
    <xf numFmtId="164" fontId="10" fillId="10" borderId="0" applyFont="true" applyBorder="false" applyAlignment="true" applyProtection="false">
      <alignment horizontal="general" vertical="bottom" textRotation="0" wrapText="false" indent="0" shrinkToFit="false"/>
    </xf>
    <xf numFmtId="164" fontId="10" fillId="13" borderId="0" applyFont="true" applyBorder="false" applyAlignment="true" applyProtection="false">
      <alignment horizontal="general" vertical="bottom" textRotation="0" wrapText="false" indent="0" shrinkToFit="false"/>
    </xf>
    <xf numFmtId="164" fontId="10" fillId="3" borderId="0" applyFont="true" applyBorder="false" applyAlignment="true" applyProtection="false">
      <alignment horizontal="general" vertical="bottom" textRotation="0" wrapText="false" indent="0" shrinkToFit="false"/>
    </xf>
    <xf numFmtId="164" fontId="10" fillId="13" borderId="0" applyFont="true" applyBorder="false" applyAlignment="true" applyProtection="false">
      <alignment horizontal="general" vertical="bottom" textRotation="0" wrapText="false" indent="0" shrinkToFit="false"/>
    </xf>
    <xf numFmtId="164" fontId="10" fillId="11" borderId="0" applyFont="true" applyBorder="false" applyAlignment="true" applyProtection="false">
      <alignment horizontal="general" vertical="bottom" textRotation="0" wrapText="false" indent="0" shrinkToFit="false"/>
    </xf>
    <xf numFmtId="164" fontId="10" fillId="14" borderId="0" applyFont="true" applyBorder="false" applyAlignment="true" applyProtection="false">
      <alignment horizontal="general" vertical="bottom" textRotation="0" wrapText="false" indent="0" shrinkToFit="false"/>
    </xf>
    <xf numFmtId="164" fontId="10" fillId="9" borderId="0" applyFont="true" applyBorder="false" applyAlignment="true" applyProtection="false">
      <alignment horizontal="general" vertical="bottom" textRotation="0" wrapText="false" indent="0" shrinkToFit="false"/>
    </xf>
    <xf numFmtId="164" fontId="10" fillId="13" borderId="0" applyFont="true" applyBorder="false" applyAlignment="true" applyProtection="false">
      <alignment horizontal="general" vertical="bottom" textRotation="0" wrapText="false" indent="0" shrinkToFit="false"/>
    </xf>
    <xf numFmtId="164" fontId="10" fillId="15" borderId="0" applyFont="true" applyBorder="false" applyAlignment="true" applyProtection="false">
      <alignment horizontal="general" vertical="bottom" textRotation="0" wrapText="false" indent="0" shrinkToFit="false"/>
    </xf>
    <xf numFmtId="164" fontId="11" fillId="16" borderId="0" applyFont="true" applyBorder="false" applyAlignment="true" applyProtection="false">
      <alignment horizontal="general" vertical="bottom" textRotation="0" wrapText="false" indent="0" shrinkToFit="false"/>
    </xf>
    <xf numFmtId="164" fontId="11" fillId="11" borderId="0" applyFont="true" applyBorder="false" applyAlignment="true" applyProtection="false">
      <alignment horizontal="general" vertical="bottom" textRotation="0" wrapText="false" indent="0" shrinkToFit="false"/>
    </xf>
    <xf numFmtId="164" fontId="11" fillId="12" borderId="0" applyFont="true" applyBorder="false" applyAlignment="true" applyProtection="false">
      <alignment horizontal="general" vertical="bottom" textRotation="0" wrapText="false" indent="0" shrinkToFit="false"/>
    </xf>
    <xf numFmtId="164" fontId="11" fillId="10" borderId="0" applyFont="true" applyBorder="false" applyAlignment="true" applyProtection="false">
      <alignment horizontal="general" vertical="bottom" textRotation="0" wrapText="false" indent="0" shrinkToFit="false"/>
    </xf>
    <xf numFmtId="164" fontId="11" fillId="16" borderId="0" applyFont="true" applyBorder="false" applyAlignment="true" applyProtection="false">
      <alignment horizontal="general" vertical="bottom" textRotation="0" wrapText="false" indent="0" shrinkToFit="false"/>
    </xf>
    <xf numFmtId="164" fontId="11" fillId="3" borderId="0" applyFont="true" applyBorder="false" applyAlignment="true" applyProtection="false">
      <alignment horizontal="general" vertical="bottom" textRotation="0" wrapText="false" indent="0" shrinkToFit="false"/>
    </xf>
    <xf numFmtId="164" fontId="11" fillId="17" borderId="0" applyFont="true" applyBorder="false" applyAlignment="true" applyProtection="false">
      <alignment horizontal="general" vertical="bottom" textRotation="0" wrapText="false" indent="0" shrinkToFit="false"/>
    </xf>
    <xf numFmtId="164" fontId="11" fillId="11" borderId="0" applyFont="true" applyBorder="false" applyAlignment="true" applyProtection="false">
      <alignment horizontal="general" vertical="bottom" textRotation="0" wrapText="false" indent="0" shrinkToFit="false"/>
    </xf>
    <xf numFmtId="164" fontId="11" fillId="14" borderId="0" applyFont="true" applyBorder="false" applyAlignment="true" applyProtection="false">
      <alignment horizontal="general" vertical="bottom" textRotation="0" wrapText="false" indent="0" shrinkToFit="false"/>
    </xf>
    <xf numFmtId="164" fontId="11" fillId="18" borderId="0" applyFont="true" applyBorder="false" applyAlignment="true" applyProtection="false">
      <alignment horizontal="general" vertical="bottom" textRotation="0" wrapText="false" indent="0" shrinkToFit="false"/>
    </xf>
    <xf numFmtId="164" fontId="11" fillId="16" borderId="0" applyFont="true" applyBorder="false" applyAlignment="true" applyProtection="false">
      <alignment horizontal="general" vertical="bottom" textRotation="0" wrapText="false" indent="0" shrinkToFit="false"/>
    </xf>
    <xf numFmtId="164" fontId="11" fillId="19" borderId="0" applyFont="true" applyBorder="false" applyAlignment="true" applyProtection="false">
      <alignment horizontal="general" vertical="bottom" textRotation="0" wrapText="false" indent="0" shrinkToFit="false"/>
    </xf>
    <xf numFmtId="164" fontId="10" fillId="0" borderId="0" applyFont="true" applyBorder="true" applyAlignment="true" applyProtection="true">
      <alignment horizontal="general" vertical="bottom" textRotation="0" wrapText="false" indent="0" shrinkToFit="false"/>
      <protection locked="true" hidden="false"/>
    </xf>
    <xf numFmtId="164" fontId="12" fillId="3" borderId="1" applyFont="true" applyBorder="true" applyAlignment="true" applyProtection="false">
      <alignment horizontal="general" vertical="bottom" textRotation="0" wrapText="false" indent="0" shrinkToFit="false"/>
    </xf>
    <xf numFmtId="164" fontId="13" fillId="8" borderId="0" applyFont="true" applyBorder="false" applyAlignment="true" applyProtection="false">
      <alignment horizontal="general" vertical="bottom" textRotation="0" wrapText="false" indent="0" shrinkToFit="false"/>
    </xf>
    <xf numFmtId="164" fontId="13" fillId="8" borderId="0" applyFont="true" applyBorder="false" applyAlignment="true" applyProtection="false">
      <alignment horizontal="general" vertical="bottom" textRotation="0" wrapText="false" indent="0" shrinkToFit="false"/>
    </xf>
    <xf numFmtId="164" fontId="14" fillId="0" borderId="2" applyFont="true" applyBorder="true" applyAlignment="true" applyProtection="false">
      <alignment horizontal="general" vertical="bottom" textRotation="0" wrapText="false" indent="0" shrinkToFit="false"/>
    </xf>
    <xf numFmtId="164" fontId="11" fillId="20" borderId="0" applyFont="true" applyBorder="false" applyAlignment="true" applyProtection="false">
      <alignment horizontal="general" vertical="bottom" textRotation="0" wrapText="false" indent="0" shrinkToFit="false"/>
    </xf>
    <xf numFmtId="164" fontId="11" fillId="21" borderId="0" applyFont="true" applyBorder="false" applyAlignment="true" applyProtection="false">
      <alignment horizontal="general" vertical="bottom" textRotation="0" wrapText="false" indent="0" shrinkToFit="false"/>
    </xf>
    <xf numFmtId="164" fontId="11" fillId="22" borderId="0" applyFont="true" applyBorder="false" applyAlignment="true" applyProtection="false">
      <alignment horizontal="general" vertical="bottom" textRotation="0" wrapText="false" indent="0" shrinkToFit="false"/>
    </xf>
    <xf numFmtId="164" fontId="11" fillId="18" borderId="0" applyFont="true" applyBorder="false" applyAlignment="true" applyProtection="false">
      <alignment horizontal="general" vertical="bottom" textRotation="0" wrapText="false" indent="0" shrinkToFit="false"/>
    </xf>
    <xf numFmtId="164" fontId="11" fillId="16" borderId="0" applyFont="true" applyBorder="false" applyAlignment="true" applyProtection="false">
      <alignment horizontal="general" vertical="bottom" textRotation="0" wrapText="false" indent="0" shrinkToFit="false"/>
    </xf>
    <xf numFmtId="164" fontId="11" fillId="23" borderId="0" applyFont="true" applyBorder="false" applyAlignment="true" applyProtection="false">
      <alignment horizontal="general" vertical="bottom" textRotation="0" wrapText="false" indent="0" shrinkToFit="false"/>
    </xf>
    <xf numFmtId="164" fontId="15" fillId="24" borderId="3" applyFont="true" applyBorder="true" applyAlignment="true" applyProtection="false">
      <alignment horizontal="general" vertical="bottom" textRotation="0" wrapText="false" indent="0" shrinkToFit="false"/>
    </xf>
    <xf numFmtId="164" fontId="16" fillId="0" borderId="0" applyFont="true" applyBorder="false" applyAlignment="true" applyProtection="false">
      <alignment horizontal="general" vertical="bottom" textRotation="0" wrapText="false" indent="0" shrinkToFit="false"/>
    </xf>
    <xf numFmtId="164" fontId="17" fillId="12" borderId="0" applyFont="true" applyBorder="false" applyAlignment="true" applyProtection="false">
      <alignment horizontal="general" vertical="bottom" textRotation="0" wrapText="false" indent="0" shrinkToFit="false"/>
    </xf>
    <xf numFmtId="164" fontId="18" fillId="10" borderId="1" applyFont="true" applyBorder="true" applyAlignment="true" applyProtection="false">
      <alignment horizontal="general" vertical="bottom" textRotation="0" wrapText="false" indent="0" shrinkToFit="false"/>
    </xf>
    <xf numFmtId="164" fontId="9"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19" fillId="7" borderId="0" applyFont="true" applyBorder="false" applyAlignment="true" applyProtection="false">
      <alignment horizontal="general" vertical="bottom" textRotation="0" wrapText="false" indent="0" shrinkToFit="false"/>
    </xf>
    <xf numFmtId="164" fontId="5" fillId="4" borderId="4" applyFont="true" applyBorder="true" applyAlignment="true" applyProtection="false">
      <alignment horizontal="general" vertical="bottom" textRotation="0" wrapText="false" indent="0" shrinkToFit="false"/>
    </xf>
    <xf numFmtId="164" fontId="20" fillId="0" borderId="5" applyFont="true" applyBorder="true" applyAlignment="true" applyProtection="false">
      <alignment horizontal="general" vertical="bottom" textRotation="0" wrapText="false" indent="0" shrinkToFit="false"/>
    </xf>
    <xf numFmtId="164" fontId="21" fillId="10" borderId="6" applyFont="true" applyBorder="true" applyAlignment="true" applyProtection="false">
      <alignment horizontal="general" vertical="bottom" textRotation="0" wrapText="false" indent="0" shrinkToFit="false"/>
    </xf>
    <xf numFmtId="164" fontId="21" fillId="10" borderId="6" applyFont="true" applyBorder="true" applyAlignment="true" applyProtection="false">
      <alignment horizontal="general" vertical="bottom" textRotation="0" wrapText="false" indent="0" shrinkToFit="false"/>
    </xf>
    <xf numFmtId="164" fontId="17" fillId="12" borderId="0" applyFont="true" applyBorder="false" applyAlignment="true" applyProtection="false">
      <alignment horizontal="general" vertical="bottom" textRotation="0" wrapText="false" indent="0" shrinkToFit="false"/>
    </xf>
    <xf numFmtId="164" fontId="22"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5" fillId="0" borderId="0" applyFont="true" applyBorder="true" applyAlignment="true" applyProtection="true">
      <alignment horizontal="general" vertical="bottom" textRotation="0" wrapText="false" indent="0" shrinkToFit="false"/>
      <protection locked="true" hidden="false"/>
    </xf>
  </cellStyleXfs>
  <cellXfs count="79">
    <xf numFmtId="164" fontId="0" fillId="0" borderId="0" xfId="0" applyFont="false" applyBorder="false" applyAlignment="false" applyProtection="false">
      <alignment horizontal="general" vertical="bottom" textRotation="0" wrapText="false" indent="0" shrinkToFit="false"/>
      <protection locked="true" hidden="false"/>
    </xf>
    <xf numFmtId="164" fontId="9" fillId="0" borderId="0" xfId="20" applyFont="true" applyBorder="false" applyAlignment="false" applyProtection="false">
      <alignment horizontal="general" vertical="bottom" textRotation="0" wrapText="false" indent="0" shrinkToFit="false"/>
      <protection locked="true" hidden="false"/>
    </xf>
    <xf numFmtId="164" fontId="24" fillId="0" borderId="7" xfId="20" applyFont="true" applyBorder="true" applyAlignment="true" applyProtection="true">
      <alignment horizontal="center" vertical="center" textRotation="0" wrapText="false" indent="0" shrinkToFit="false"/>
      <protection locked="true" hidden="false"/>
    </xf>
    <xf numFmtId="164" fontId="25" fillId="0" borderId="7" xfId="20" applyFont="true" applyBorder="true" applyAlignment="true" applyProtection="true">
      <alignment horizontal="left" vertical="center" textRotation="0" wrapText="false" indent="1" shrinkToFit="false"/>
      <protection locked="true" hidden="false"/>
    </xf>
    <xf numFmtId="164" fontId="26" fillId="0" borderId="8" xfId="20" applyFont="true" applyBorder="true" applyAlignment="true" applyProtection="true">
      <alignment horizontal="center" vertical="center" textRotation="0" wrapText="false" indent="0" shrinkToFit="false"/>
      <protection locked="true" hidden="false"/>
    </xf>
    <xf numFmtId="164" fontId="27" fillId="0" borderId="7" xfId="20" applyFont="true" applyBorder="true" applyAlignment="true" applyProtection="true">
      <alignment horizontal="left" vertical="center" textRotation="0" wrapText="false" indent="1" shrinkToFit="false"/>
      <protection locked="true" hidden="false"/>
    </xf>
    <xf numFmtId="164" fontId="27" fillId="0" borderId="9" xfId="20" applyFont="true" applyBorder="true" applyAlignment="true" applyProtection="true">
      <alignment horizontal="center" vertical="center" textRotation="0" wrapText="false" indent="0" shrinkToFit="false"/>
      <protection locked="true" hidden="false"/>
    </xf>
    <xf numFmtId="165" fontId="27" fillId="0" borderId="10" xfId="20" applyFont="true" applyBorder="true" applyAlignment="true" applyProtection="true">
      <alignment horizontal="center" vertical="center" textRotation="0" wrapText="false" indent="0" shrinkToFit="false"/>
      <protection locked="false" hidden="false"/>
    </xf>
    <xf numFmtId="164" fontId="27" fillId="0" borderId="10" xfId="20" applyFont="true" applyBorder="true" applyAlignment="true" applyProtection="true">
      <alignment horizontal="center" vertical="center" textRotation="0" wrapText="false" indent="0" shrinkToFit="false"/>
      <protection locked="true" hidden="false"/>
    </xf>
    <xf numFmtId="165" fontId="27" fillId="0" borderId="11" xfId="20" applyFont="true" applyBorder="true" applyAlignment="true" applyProtection="true">
      <alignment horizontal="center" vertical="center" textRotation="0" wrapText="false" indent="0" shrinkToFit="false"/>
      <protection locked="false" hidden="false"/>
    </xf>
    <xf numFmtId="164" fontId="27" fillId="0" borderId="7" xfId="20" applyFont="true" applyBorder="true" applyAlignment="true" applyProtection="false">
      <alignment horizontal="left" vertical="center" textRotation="0" wrapText="false" indent="1" shrinkToFit="false"/>
      <protection locked="true" hidden="false"/>
    </xf>
    <xf numFmtId="164" fontId="28" fillId="0" borderId="0" xfId="21" applyFont="true" applyBorder="false" applyAlignment="false" applyProtection="true">
      <alignment horizontal="general" vertical="bottom" textRotation="0" wrapText="false" indent="0" shrinkToFit="false"/>
      <protection locked="true" hidden="false"/>
    </xf>
    <xf numFmtId="164" fontId="29" fillId="0" borderId="0" xfId="0" applyFont="true" applyBorder="false" applyAlignment="false" applyProtection="false">
      <alignment horizontal="general" vertical="bottom" textRotation="0" wrapText="false" indent="0" shrinkToFit="false"/>
      <protection locked="true" hidden="false"/>
    </xf>
    <xf numFmtId="164" fontId="30" fillId="0" borderId="12" xfId="21" applyFont="true" applyBorder="true" applyAlignment="true" applyProtection="true">
      <alignment horizontal="center" vertical="center" textRotation="0" wrapText="true" indent="0" shrinkToFit="false"/>
      <protection locked="true" hidden="false"/>
    </xf>
    <xf numFmtId="164" fontId="31" fillId="0" borderId="7" xfId="21" applyFont="true" applyBorder="true" applyAlignment="true" applyProtection="true">
      <alignment horizontal="center" vertical="center" textRotation="0" wrapText="true" indent="0" shrinkToFit="false"/>
      <protection locked="true" hidden="false"/>
    </xf>
    <xf numFmtId="164" fontId="31" fillId="0" borderId="13" xfId="21" applyFont="true" applyBorder="true" applyAlignment="true" applyProtection="true">
      <alignment horizontal="center" vertical="center" textRotation="0" wrapText="true" indent="0" shrinkToFit="false"/>
      <protection locked="true" hidden="false"/>
    </xf>
    <xf numFmtId="164" fontId="31" fillId="2" borderId="7" xfId="21" applyFont="true" applyBorder="true" applyAlignment="true" applyProtection="true">
      <alignment horizontal="center" vertical="center" textRotation="0" wrapText="true" indent="0" shrinkToFit="false"/>
      <protection locked="true" hidden="false"/>
    </xf>
    <xf numFmtId="164" fontId="28" fillId="0" borderId="0" xfId="21" applyFont="true" applyBorder="true" applyAlignment="false" applyProtection="true">
      <alignment horizontal="general" vertical="bottom" textRotation="0" wrapText="false" indent="0" shrinkToFit="false"/>
      <protection locked="true" hidden="false"/>
    </xf>
    <xf numFmtId="164" fontId="31" fillId="0" borderId="8" xfId="21" applyFont="true" applyBorder="true" applyAlignment="true" applyProtection="true">
      <alignment horizontal="center" vertical="center" textRotation="0" wrapText="true" indent="0" shrinkToFit="false"/>
      <protection locked="true" hidden="false"/>
    </xf>
    <xf numFmtId="164" fontId="31" fillId="0" borderId="7" xfId="21" applyFont="true" applyBorder="true" applyAlignment="true" applyProtection="true">
      <alignment horizontal="center" vertical="top" textRotation="0" wrapText="true" indent="0" shrinkToFit="false"/>
      <protection locked="true" hidden="false"/>
    </xf>
    <xf numFmtId="164" fontId="31" fillId="0" borderId="7" xfId="21" applyFont="true" applyBorder="true" applyAlignment="true" applyProtection="true">
      <alignment horizontal="center" vertical="center" textRotation="0" wrapText="false" indent="0" shrinkToFit="false"/>
      <protection locked="true" hidden="false"/>
    </xf>
    <xf numFmtId="166" fontId="31" fillId="0" borderId="7" xfId="21" applyFont="true" applyBorder="true" applyAlignment="true" applyProtection="true">
      <alignment horizontal="center" vertical="center" textRotation="0" wrapText="false" indent="0" shrinkToFit="false"/>
      <protection locked="true" hidden="false"/>
    </xf>
    <xf numFmtId="167" fontId="31" fillId="0" borderId="7" xfId="21" applyFont="true" applyBorder="true" applyAlignment="true" applyProtection="true">
      <alignment horizontal="center" vertical="center" textRotation="0" wrapText="false" indent="0" shrinkToFit="false"/>
      <protection locked="true" hidden="false"/>
    </xf>
    <xf numFmtId="166" fontId="31" fillId="0" borderId="7" xfId="21" applyFont="true" applyBorder="true" applyAlignment="true" applyProtection="true">
      <alignment horizontal="center" vertical="center" textRotation="0" wrapText="false" indent="0" shrinkToFit="false"/>
      <protection locked="false" hidden="false"/>
    </xf>
    <xf numFmtId="164" fontId="31" fillId="0" borderId="0" xfId="21" applyFont="true" applyBorder="false" applyAlignment="false" applyProtection="true">
      <alignment horizontal="general" vertical="bottom" textRotation="0" wrapText="false" indent="0" shrinkToFit="false"/>
      <protection locked="true" hidden="false"/>
    </xf>
    <xf numFmtId="164" fontId="32" fillId="0" borderId="0" xfId="21" applyFont="true" applyBorder="false" applyAlignment="false" applyProtection="true">
      <alignment horizontal="general" vertical="bottom" textRotation="0" wrapText="false" indent="0" shrinkToFit="false"/>
      <protection locked="true" hidden="false"/>
    </xf>
    <xf numFmtId="164" fontId="33" fillId="0" borderId="0" xfId="21" applyFont="true" applyBorder="false" applyAlignment="false" applyProtection="true">
      <alignment horizontal="general" vertical="bottom" textRotation="0" wrapText="false" indent="0" shrinkToFit="false"/>
      <protection locked="true" hidden="false"/>
    </xf>
    <xf numFmtId="164" fontId="30" fillId="0" borderId="0" xfId="24" applyFont="true" applyBorder="true" applyAlignment="true" applyProtection="true">
      <alignment horizontal="left" vertical="bottom" textRotation="0" wrapText="false" indent="0" shrinkToFit="false"/>
      <protection locked="true" hidden="true"/>
    </xf>
    <xf numFmtId="164" fontId="31" fillId="0" borderId="0" xfId="24" applyFont="true" applyBorder="true" applyAlignment="true" applyProtection="true">
      <alignment horizontal="left" vertical="bottom" textRotation="0" wrapText="false" indent="0" shrinkToFit="false"/>
      <protection locked="true" hidden="true"/>
    </xf>
    <xf numFmtId="164" fontId="31" fillId="0" borderId="0" xfId="21" applyFont="true" applyBorder="false" applyAlignment="false" applyProtection="false">
      <alignment horizontal="general" vertical="bottom" textRotation="0" wrapText="false" indent="0" shrinkToFit="false"/>
      <protection locked="true" hidden="false"/>
    </xf>
    <xf numFmtId="164" fontId="31" fillId="0" borderId="0" xfId="21" applyFont="true" applyBorder="false" applyAlignment="true" applyProtection="false">
      <alignment horizontal="center" vertical="bottom" textRotation="0" wrapText="false" indent="0" shrinkToFit="false"/>
      <protection locked="true" hidden="false"/>
    </xf>
    <xf numFmtId="164" fontId="31" fillId="0" borderId="0" xfId="0" applyFont="true" applyBorder="false" applyAlignment="false" applyProtection="false">
      <alignment horizontal="general" vertical="bottom" textRotation="0" wrapText="false" indent="0" shrinkToFit="false"/>
      <protection locked="true" hidden="false"/>
    </xf>
    <xf numFmtId="164" fontId="32" fillId="0" borderId="0" xfId="21" applyFont="true" applyBorder="false" applyAlignment="false" applyProtection="false">
      <alignment horizontal="general" vertical="bottom" textRotation="0" wrapText="false" indent="0" shrinkToFit="false"/>
      <protection locked="true" hidden="false"/>
    </xf>
    <xf numFmtId="164" fontId="34" fillId="0" borderId="0" xfId="21" applyFont="true" applyBorder="false" applyAlignment="false" applyProtection="false">
      <alignment horizontal="general" vertical="bottom" textRotation="0" wrapText="false" indent="0" shrinkToFit="false"/>
      <protection locked="true" hidden="false"/>
    </xf>
    <xf numFmtId="164" fontId="31" fillId="0" borderId="0" xfId="24" applyFont="true" applyBorder="false" applyAlignment="false" applyProtection="true">
      <alignment horizontal="general" vertical="bottom" textRotation="0" wrapText="false" indent="0" shrinkToFit="false"/>
      <protection locked="true" hidden="true"/>
    </xf>
    <xf numFmtId="164" fontId="31" fillId="0" borderId="0" xfId="21" applyFont="true" applyBorder="true" applyAlignment="true" applyProtection="false">
      <alignment horizontal="center" vertical="bottom" textRotation="0" wrapText="true" indent="0" shrinkToFit="false"/>
      <protection locked="true" hidden="false"/>
    </xf>
    <xf numFmtId="164" fontId="31" fillId="0" borderId="0" xfId="24" applyFont="true" applyBorder="false" applyAlignment="true" applyProtection="true">
      <alignment horizontal="general" vertical="bottom" textRotation="0" wrapText="false" indent="0" shrinkToFit="false"/>
      <protection locked="true" hidden="true"/>
    </xf>
    <xf numFmtId="164" fontId="31" fillId="0" borderId="0" xfId="24" applyFont="true" applyBorder="false" applyAlignment="true" applyProtection="true">
      <alignment horizontal="center" vertical="bottom" textRotation="0" wrapText="false" indent="0" shrinkToFit="false"/>
      <protection locked="true" hidden="true"/>
    </xf>
    <xf numFmtId="164" fontId="35" fillId="0" borderId="0" xfId="0" applyFont="true" applyBorder="false" applyAlignment="false" applyProtection="false">
      <alignment horizontal="general" vertical="bottom" textRotation="0" wrapText="false" indent="0" shrinkToFit="false"/>
      <protection locked="true" hidden="false"/>
    </xf>
    <xf numFmtId="164" fontId="35" fillId="0" borderId="0" xfId="0" applyFont="true" applyBorder="false" applyAlignment="true" applyProtection="false">
      <alignment horizontal="left" vertical="bottom" textRotation="0" wrapText="false" indent="0" shrinkToFit="false"/>
      <protection locked="true" hidden="false"/>
    </xf>
    <xf numFmtId="164" fontId="35" fillId="0" borderId="0" xfId="0" applyFont="true" applyBorder="true" applyAlignment="true" applyProtection="true">
      <alignment horizontal="center" vertical="center" textRotation="0" wrapText="true" indent="0" shrinkToFit="false"/>
      <protection locked="false" hidden="false"/>
    </xf>
    <xf numFmtId="164" fontId="35" fillId="0" borderId="7" xfId="0" applyFont="true" applyBorder="true" applyAlignment="true" applyProtection="true">
      <alignment horizontal="center" vertical="top" textRotation="0" wrapText="true" indent="0" shrinkToFit="false"/>
      <protection locked="true" hidden="false"/>
    </xf>
    <xf numFmtId="164" fontId="35" fillId="0" borderId="7" xfId="0" applyFont="true" applyBorder="true" applyAlignment="true" applyProtection="true">
      <alignment horizontal="center" vertical="center" textRotation="0" wrapText="true" indent="0" shrinkToFit="false"/>
      <protection locked="false" hidden="false"/>
    </xf>
    <xf numFmtId="164" fontId="35" fillId="0" borderId="7" xfId="0" applyFont="true" applyBorder="true" applyAlignment="true" applyProtection="true">
      <alignment horizontal="left" vertical="top" textRotation="0" wrapText="true" indent="0" shrinkToFit="false"/>
      <protection locked="true" hidden="false"/>
    </xf>
    <xf numFmtId="164" fontId="35" fillId="6" borderId="7" xfId="0" applyFont="true" applyBorder="true" applyAlignment="true" applyProtection="true">
      <alignment horizontal="left" vertical="top" textRotation="0" wrapText="true" indent="0" shrinkToFit="false"/>
      <protection locked="true" hidden="false"/>
    </xf>
    <xf numFmtId="164" fontId="36" fillId="0" borderId="12" xfId="0" applyFont="true" applyBorder="true" applyAlignment="true" applyProtection="false">
      <alignment horizontal="left" vertical="top" textRotation="0" wrapText="true" indent="0" shrinkToFit="false"/>
      <protection locked="true" hidden="false"/>
    </xf>
    <xf numFmtId="166" fontId="35" fillId="0" borderId="7" xfId="0" applyFont="true" applyBorder="true" applyAlignment="true" applyProtection="true">
      <alignment horizontal="left" vertical="top" textRotation="0" wrapText="true" indent="0" shrinkToFit="false"/>
      <protection locked="true" hidden="false"/>
    </xf>
    <xf numFmtId="167" fontId="35" fillId="0" borderId="7" xfId="0" applyFont="true" applyBorder="true" applyAlignment="true" applyProtection="true">
      <alignment horizontal="left" vertical="top" textRotation="0" wrapText="true" indent="0" shrinkToFit="false"/>
      <protection locked="true" hidden="false"/>
    </xf>
    <xf numFmtId="164" fontId="37" fillId="0" borderId="7" xfId="0" applyFont="true" applyBorder="true" applyAlignment="true" applyProtection="true">
      <alignment horizontal="left" vertical="top" textRotation="0" wrapText="true" indent="0" shrinkToFit="false"/>
      <protection locked="true" hidden="false"/>
    </xf>
    <xf numFmtId="168" fontId="38" fillId="0" borderId="7" xfId="0" applyFont="true" applyBorder="true" applyAlignment="true" applyProtection="true">
      <alignment horizontal="general" vertical="top" textRotation="0" wrapText="true" indent="0" shrinkToFit="false"/>
      <protection locked="false" hidden="false"/>
    </xf>
    <xf numFmtId="164" fontId="36" fillId="2" borderId="12" xfId="0" applyFont="true" applyBorder="true" applyAlignment="true" applyProtection="false">
      <alignment horizontal="left" vertical="top" textRotation="0" wrapText="true" indent="0" shrinkToFit="false"/>
      <protection locked="true" hidden="false"/>
    </xf>
    <xf numFmtId="164" fontId="37" fillId="0" borderId="7" xfId="0" applyFont="true" applyBorder="true" applyAlignment="true" applyProtection="true">
      <alignment horizontal="left" vertical="top" textRotation="0" wrapText="true" indent="0" shrinkToFit="false"/>
      <protection locked="true" hidden="false"/>
    </xf>
    <xf numFmtId="164" fontId="35" fillId="5" borderId="7" xfId="0" applyFont="true" applyBorder="true" applyAlignment="true" applyProtection="true">
      <alignment horizontal="left" vertical="top" textRotation="0" wrapText="true" indent="0" shrinkToFit="false"/>
      <protection locked="true" hidden="false"/>
    </xf>
    <xf numFmtId="166" fontId="35" fillId="5" borderId="7" xfId="0" applyFont="true" applyBorder="true" applyAlignment="true" applyProtection="true">
      <alignment horizontal="left" vertical="top" textRotation="0" wrapText="true" indent="0" shrinkToFit="false"/>
      <protection locked="true" hidden="false"/>
    </xf>
    <xf numFmtId="169" fontId="35" fillId="5" borderId="7" xfId="0" applyFont="true" applyBorder="true" applyAlignment="true" applyProtection="true">
      <alignment horizontal="left" vertical="top" textRotation="0" wrapText="true" indent="0" shrinkToFit="false"/>
      <protection locked="true" hidden="false"/>
    </xf>
    <xf numFmtId="166" fontId="35" fillId="6" borderId="7" xfId="0" applyFont="true" applyBorder="true" applyAlignment="true" applyProtection="true">
      <alignment horizontal="left" vertical="top" textRotation="0" wrapText="true" indent="0" shrinkToFit="false"/>
      <protection locked="true" hidden="false"/>
    </xf>
    <xf numFmtId="166" fontId="35" fillId="0" borderId="7" xfId="0" applyFont="true" applyBorder="true" applyAlignment="true" applyProtection="true">
      <alignment horizontal="left" vertical="top" textRotation="0" wrapText="true" indent="0" shrinkToFit="false"/>
      <protection locked="true" hidden="false"/>
    </xf>
    <xf numFmtId="168" fontId="35" fillId="0" borderId="7" xfId="0" applyFont="true" applyBorder="true" applyAlignment="true" applyProtection="true">
      <alignment horizontal="left" vertical="top" textRotation="0" wrapText="true" indent="0" shrinkToFit="false"/>
      <protection locked="false" hidden="false"/>
    </xf>
    <xf numFmtId="164" fontId="39" fillId="0" borderId="7" xfId="0" applyFont="true" applyBorder="true" applyAlignment="true" applyProtection="true">
      <alignment horizontal="left" vertical="top" textRotation="0" wrapText="true" indent="0" shrinkToFit="false"/>
      <protection locked="true" hidden="false"/>
    </xf>
    <xf numFmtId="168" fontId="35" fillId="0" borderId="7" xfId="0" applyFont="true" applyBorder="true" applyAlignment="true" applyProtection="true">
      <alignment horizontal="general" vertical="top" textRotation="0" wrapText="true" indent="0" shrinkToFit="false"/>
      <protection locked="false" hidden="false"/>
    </xf>
    <xf numFmtId="164" fontId="36" fillId="0" borderId="7" xfId="25" applyFont="true" applyBorder="true" applyAlignment="false" applyProtection="false">
      <alignment horizontal="general" vertical="bottom" textRotation="0" wrapText="false" indent="0" shrinkToFit="false"/>
      <protection locked="true" hidden="false"/>
    </xf>
    <xf numFmtId="166" fontId="35" fillId="6" borderId="7" xfId="0" applyFont="true" applyBorder="true" applyAlignment="true" applyProtection="true">
      <alignment horizontal="left" vertical="center" textRotation="0" wrapText="true" indent="0" shrinkToFit="false"/>
      <protection locked="true" hidden="false"/>
    </xf>
    <xf numFmtId="168" fontId="41" fillId="0" borderId="7" xfId="0" applyFont="true" applyBorder="true" applyAlignment="true" applyProtection="true">
      <alignment horizontal="left" vertical="top" textRotation="0" wrapText="true" indent="0" shrinkToFit="false"/>
      <protection locked="false" hidden="false"/>
    </xf>
    <xf numFmtId="164" fontId="36" fillId="0" borderId="7" xfId="0" applyFont="true" applyBorder="true" applyAlignment="true" applyProtection="false">
      <alignment horizontal="general" vertical="bottom" textRotation="0" wrapText="true" indent="0" shrinkToFit="false"/>
      <protection locked="true" hidden="false"/>
    </xf>
    <xf numFmtId="164" fontId="36" fillId="0" borderId="7" xfId="89" applyFont="true" applyBorder="true" applyAlignment="true" applyProtection="false">
      <alignment horizontal="left" vertical="center" textRotation="0" wrapText="false" indent="0" shrinkToFit="false"/>
      <protection locked="true" hidden="false"/>
    </xf>
    <xf numFmtId="164" fontId="36" fillId="0" borderId="7" xfId="0" applyFont="true" applyBorder="true" applyAlignment="true" applyProtection="false">
      <alignment horizontal="left" vertical="bottom" textRotation="0" wrapText="false" indent="0" shrinkToFit="false"/>
      <protection locked="true" hidden="false"/>
    </xf>
    <xf numFmtId="164" fontId="43" fillId="0" borderId="7" xfId="0" applyFont="true" applyBorder="true" applyAlignment="true" applyProtection="true">
      <alignment horizontal="left" vertical="top" textRotation="0" wrapText="true" indent="0" shrinkToFit="false"/>
      <protection locked="true" hidden="false"/>
    </xf>
    <xf numFmtId="164" fontId="35" fillId="25" borderId="7" xfId="0" applyFont="true" applyBorder="true" applyAlignment="true" applyProtection="true">
      <alignment horizontal="left" vertical="top" textRotation="0" wrapText="true" indent="0" shrinkToFit="false"/>
      <protection locked="true" hidden="false"/>
    </xf>
    <xf numFmtId="166" fontId="35" fillId="25" borderId="7" xfId="0" applyFont="true" applyBorder="true" applyAlignment="true" applyProtection="true">
      <alignment horizontal="left" vertical="top" textRotation="0" wrapText="true" indent="0" shrinkToFit="false"/>
      <protection locked="true" hidden="false"/>
    </xf>
    <xf numFmtId="169" fontId="35" fillId="25" borderId="7" xfId="0" applyFont="true" applyBorder="true" applyAlignment="true" applyProtection="true">
      <alignment horizontal="left" vertical="top" textRotation="0" wrapText="true" indent="0" shrinkToFit="false"/>
      <protection locked="true" hidden="false"/>
    </xf>
    <xf numFmtId="164" fontId="35" fillId="0" borderId="0" xfId="0" applyFont="true" applyBorder="true" applyAlignment="true" applyProtection="true">
      <alignment horizontal="left" vertical="center" textRotation="0" wrapText="true" indent="0" shrinkToFit="false"/>
      <protection locked="true" hidden="false"/>
    </xf>
    <xf numFmtId="164" fontId="35" fillId="0" borderId="0" xfId="0" applyFont="true" applyBorder="true" applyAlignment="true" applyProtection="true">
      <alignment horizontal="general" vertical="bottom" textRotation="0" wrapText="true" indent="0" shrinkToFit="false"/>
      <protection locked="false" hidden="false"/>
    </xf>
    <xf numFmtId="164" fontId="35" fillId="0" borderId="0" xfId="0" applyFont="true" applyBorder="true" applyAlignment="true" applyProtection="true">
      <alignment horizontal="left" vertical="bottom" textRotation="0" wrapText="true" indent="0" shrinkToFit="false"/>
      <protection locked="false" hidden="false"/>
    </xf>
    <xf numFmtId="164" fontId="31" fillId="0" borderId="0" xfId="23" applyFont="true" applyBorder="false" applyAlignment="true" applyProtection="false">
      <alignment horizontal="center" vertical="center" textRotation="0" wrapText="true" indent="0" shrinkToFit="false"/>
      <protection locked="true" hidden="false"/>
    </xf>
    <xf numFmtId="164" fontId="31" fillId="0" borderId="0" xfId="23" applyFont="true" applyBorder="false" applyAlignment="true" applyProtection="false">
      <alignment horizontal="center" vertical="bottom" textRotation="0" wrapText="false" indent="0" shrinkToFit="false"/>
      <protection locked="true" hidden="false"/>
    </xf>
    <xf numFmtId="164" fontId="31" fillId="0" borderId="0" xfId="24" applyFont="true" applyBorder="false" applyAlignment="true" applyProtection="true">
      <alignment horizontal="left" vertical="bottom" textRotation="0" wrapText="false" indent="0" shrinkToFit="false"/>
      <protection locked="true" hidden="true"/>
    </xf>
    <xf numFmtId="164" fontId="31" fillId="0" borderId="0" xfId="23" applyFont="true" applyBorder="false" applyAlignment="true" applyProtection="true">
      <alignment horizontal="center" vertical="center" textRotation="0" wrapText="false" indent="0" shrinkToFit="false"/>
      <protection locked="true" hidden="false"/>
    </xf>
    <xf numFmtId="164" fontId="45" fillId="0" borderId="0" xfId="0" applyFont="true" applyBorder="true" applyAlignment="true" applyProtection="true">
      <alignment horizontal="general" vertical="bottom" textRotation="0" wrapText="true" indent="0" shrinkToFit="false"/>
      <protection locked="false" hidden="false"/>
    </xf>
    <xf numFmtId="164" fontId="35" fillId="0" borderId="0" xfId="0" applyFont="true" applyBorder="true" applyAlignment="true" applyProtection="true">
      <alignment horizontal="left" vertical="center" textRotation="0" wrapText="true" indent="0" shrinkToFit="false"/>
      <protection locked="false" hidden="false"/>
    </xf>
  </cellXfs>
  <cellStyles count="76">
    <cellStyle name="Normal" xfId="0" builtinId="0"/>
    <cellStyle name="Comma" xfId="15" builtinId="3"/>
    <cellStyle name="Comma [0]" xfId="16" builtinId="6"/>
    <cellStyle name="Currency" xfId="17" builtinId="4"/>
    <cellStyle name="Currency [0]" xfId="18" builtinId="7"/>
    <cellStyle name="Percent" xfId="19" builtinId="5"/>
    <cellStyle name="Iau?iue" xfId="20"/>
    <cellStyle name="Iau?iue 2" xfId="21"/>
    <cellStyle name="Iau?iue_dodatok" xfId="22"/>
    <cellStyle name="Iau?iue_dodatok 3" xfId="23"/>
    <cellStyle name="Обычный_nkre1" xfId="24"/>
    <cellStyle name="Обычный_tabl_vvodov_vivodov_2021" xfId="25"/>
    <cellStyle name="Стиль 1" xfId="26"/>
    <cellStyle name="&#13;&#10;JournalTemplate=C:\COMFO\CTALK\JOURSTD.TPL&#13;&#10;LbStateAddress=3 3 0 251 1 89 2 311&#13;&#10;LbStateJou" xfId="27"/>
    <cellStyle name="20% - Акцент1" xfId="28"/>
    <cellStyle name="20% - Акцент2" xfId="29"/>
    <cellStyle name="20% - Акцент3" xfId="30"/>
    <cellStyle name="20% - Акцент4" xfId="31"/>
    <cellStyle name="20% - Акцент5" xfId="32"/>
    <cellStyle name="20% - Акцент6" xfId="33"/>
    <cellStyle name="20% – колірна тема 1" xfId="34"/>
    <cellStyle name="20% – колірна тема 2" xfId="35"/>
    <cellStyle name="20% – колірна тема 3" xfId="36"/>
    <cellStyle name="20% – колірна тема 4" xfId="37"/>
    <cellStyle name="20% – колірна тема 5" xfId="38"/>
    <cellStyle name="20% – колірна тема 6" xfId="39"/>
    <cellStyle name="40% - Акцент1" xfId="40"/>
    <cellStyle name="40% - Акцент2" xfId="41"/>
    <cellStyle name="40% - Акцент3" xfId="42"/>
    <cellStyle name="40% - Акцент4" xfId="43"/>
    <cellStyle name="40% - Акцент5" xfId="44"/>
    <cellStyle name="40% - Акцент6" xfId="45"/>
    <cellStyle name="40% – колірна тема 1" xfId="46"/>
    <cellStyle name="40% – колірна тема 2" xfId="47"/>
    <cellStyle name="40% – колірна тема 3" xfId="48"/>
    <cellStyle name="40% – колірна тема 4" xfId="49"/>
    <cellStyle name="40% – колірна тема 5" xfId="50"/>
    <cellStyle name="40% – колірна тема 6" xfId="51"/>
    <cellStyle name="60% - Акцент1" xfId="52"/>
    <cellStyle name="60% - Акцент2" xfId="53"/>
    <cellStyle name="60% - Акцент3" xfId="54"/>
    <cellStyle name="60% - Акцент4" xfId="55"/>
    <cellStyle name="60% - Акцент5" xfId="56"/>
    <cellStyle name="60% - Акцент6" xfId="57"/>
    <cellStyle name="60% – колірна тема 1" xfId="58"/>
    <cellStyle name="60% – колірна тема 2" xfId="59"/>
    <cellStyle name="60% – колірна тема 3" xfId="60"/>
    <cellStyle name="60% – колірна тема 4" xfId="61"/>
    <cellStyle name="60% – колірна тема 5" xfId="62"/>
    <cellStyle name="60% – колірна тема 6" xfId="63"/>
    <cellStyle name="Normal 2" xfId="64"/>
    <cellStyle name="Ввід" xfId="65"/>
    <cellStyle name="Гарний" xfId="66"/>
    <cellStyle name="Добре" xfId="67"/>
    <cellStyle name="Зв'язана клітинка" xfId="68"/>
    <cellStyle name="Колірна тема 1" xfId="69"/>
    <cellStyle name="Колірна тема 2" xfId="70"/>
    <cellStyle name="Колірна тема 3" xfId="71"/>
    <cellStyle name="Колірна тема 4" xfId="72"/>
    <cellStyle name="Колірна тема 5" xfId="73"/>
    <cellStyle name="Колірна тема 6" xfId="74"/>
    <cellStyle name="Контрольна клітинка" xfId="75"/>
    <cellStyle name="Назва" xfId="76"/>
    <cellStyle name="Нейтральний" xfId="77"/>
    <cellStyle name="Обчислення" xfId="78"/>
    <cellStyle name="Обычный 2" xfId="79"/>
    <cellStyle name="Обычный_ИП оконч в отчет" xfId="80"/>
    <cellStyle name="Поганий" xfId="81"/>
    <cellStyle name="Примітка" xfId="82"/>
    <cellStyle name="Підсумок" xfId="83"/>
    <cellStyle name="Результат 1" xfId="84"/>
    <cellStyle name="Результат 2" xfId="85"/>
    <cellStyle name="Середній" xfId="86"/>
    <cellStyle name="Текст попередження" xfId="87"/>
    <cellStyle name="Текст пояснення" xfId="88"/>
    <cellStyle name="Excel Built-in Explanatory Text" xfId="8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E5"/>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ColWidth="8.37890625" defaultRowHeight="14.65" zeroHeight="false" outlineLevelRow="0" outlineLevelCol="0"/>
  <cols>
    <col collapsed="false" customWidth="true" hidden="false" outlineLevel="0" max="1" min="1" style="1" width="28.43"/>
    <col collapsed="false" customWidth="true" hidden="false" outlineLevel="0" max="2" min="2" style="1" width="9.42"/>
    <col collapsed="false" customWidth="true" hidden="false" outlineLevel="0" max="3" min="3" style="1" width="19.38"/>
    <col collapsed="false" customWidth="true" hidden="false" outlineLevel="0" max="4" min="4" style="1" width="5.2"/>
    <col collapsed="false" customWidth="true" hidden="false" outlineLevel="0" max="5" min="5" style="1" width="19.5"/>
    <col collapsed="false" customWidth="true" hidden="false" outlineLevel="0" max="6" min="6" style="1" width="11.45"/>
    <col collapsed="false" customWidth="true" hidden="false" outlineLevel="0" max="7" min="7" style="1" width="8.32"/>
    <col collapsed="false" customWidth="true" hidden="false" outlineLevel="0" max="8" min="8" style="1" width="11.56"/>
    <col collapsed="false" customWidth="true" hidden="false" outlineLevel="0" max="257" min="9" style="1" width="8.32"/>
  </cols>
  <sheetData>
    <row r="1" customFormat="false" ht="60" hidden="false" customHeight="true" outlineLevel="0" collapsed="false"/>
    <row r="2" customFormat="false" ht="26.25" hidden="false" customHeight="true" outlineLevel="0" collapsed="false">
      <c r="A2" s="2" t="s">
        <v>0</v>
      </c>
      <c r="B2" s="2"/>
      <c r="C2" s="2"/>
      <c r="D2" s="2"/>
      <c r="E2" s="2"/>
    </row>
    <row r="3" customFormat="false" ht="29.25" hidden="false" customHeight="true" outlineLevel="0" collapsed="false">
      <c r="A3" s="3" t="s">
        <v>1</v>
      </c>
      <c r="B3" s="4" t="s">
        <v>2</v>
      </c>
      <c r="C3" s="4"/>
      <c r="D3" s="4"/>
      <c r="E3" s="4"/>
    </row>
    <row r="4" customFormat="false" ht="26.25" hidden="false" customHeight="true" outlineLevel="0" collapsed="false">
      <c r="A4" s="5" t="s">
        <v>3</v>
      </c>
      <c r="B4" s="6" t="s">
        <v>4</v>
      </c>
      <c r="C4" s="7" t="n">
        <v>44197</v>
      </c>
      <c r="D4" s="8" t="s">
        <v>5</v>
      </c>
      <c r="E4" s="9" t="n">
        <v>44469</v>
      </c>
    </row>
    <row r="5" customFormat="false" ht="22.5" hidden="false" customHeight="true" outlineLevel="0" collapsed="false">
      <c r="A5" s="10" t="s">
        <v>6</v>
      </c>
      <c r="B5" s="6" t="s">
        <v>4</v>
      </c>
      <c r="C5" s="7" t="n">
        <v>44197</v>
      </c>
      <c r="D5" s="8" t="s">
        <v>5</v>
      </c>
      <c r="E5" s="9" t="n">
        <v>44561</v>
      </c>
    </row>
  </sheetData>
  <mergeCells count="2">
    <mergeCell ref="A2:E2"/>
    <mergeCell ref="B3:E3"/>
  </mergeCells>
  <printOptions headings="false" gridLines="false" gridLinesSet="true" horizontalCentered="true" verticalCentered="false"/>
  <pageMargins left="0.7875" right="0.7875" top="0.7875" bottom="0.78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L18"/>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M13" activeCellId="0" sqref="M13"/>
    </sheetView>
  </sheetViews>
  <sheetFormatPr defaultColWidth="8.35546875" defaultRowHeight="19.7" zeroHeight="false" outlineLevelRow="0" outlineLevelCol="0"/>
  <cols>
    <col collapsed="false" customWidth="true" hidden="false" outlineLevel="0" max="1" min="1" style="11" width="4.28"/>
    <col collapsed="false" customWidth="true" hidden="false" outlineLevel="0" max="2" min="2" style="11" width="27.2"/>
    <col collapsed="false" customWidth="true" hidden="false" outlineLevel="0" max="3" min="3" style="11" width="16.9"/>
    <col collapsed="false" customWidth="true" hidden="false" outlineLevel="0" max="4" min="4" style="11" width="19.17"/>
    <col collapsed="false" customWidth="true" hidden="false" outlineLevel="0" max="5" min="5" style="11" width="20.8"/>
    <col collapsed="false" customWidth="true" hidden="false" outlineLevel="0" max="6" min="6" style="11" width="19.66"/>
    <col collapsed="false" customWidth="true" hidden="false" outlineLevel="0" max="7" min="7" style="11" width="16.73"/>
    <col collapsed="false" customWidth="true" hidden="false" outlineLevel="0" max="9" min="8" style="11" width="20.6"/>
    <col collapsed="false" customWidth="false" hidden="false" outlineLevel="0" max="257" min="10" style="11" width="8.32"/>
    <col collapsed="false" customWidth="false" hidden="false" outlineLevel="0" max="1025" min="258" style="12" width="8.36"/>
  </cols>
  <sheetData>
    <row r="1" customFormat="false" ht="21" hidden="false" customHeight="true" outlineLevel="0" collapsed="false">
      <c r="A1" s="13" t="s">
        <v>7</v>
      </c>
      <c r="B1" s="13"/>
      <c r="C1" s="13"/>
      <c r="D1" s="13"/>
      <c r="E1" s="13"/>
      <c r="F1" s="13"/>
      <c r="G1" s="13"/>
      <c r="H1" s="13"/>
      <c r="I1" s="13"/>
    </row>
    <row r="2" s="17" customFormat="true" ht="67.5" hidden="false" customHeight="true" outlineLevel="0" collapsed="false">
      <c r="A2" s="14" t="s">
        <v>8</v>
      </c>
      <c r="B2" s="14" t="s">
        <v>9</v>
      </c>
      <c r="C2" s="14" t="s">
        <v>10</v>
      </c>
      <c r="D2" s="14" t="s">
        <v>11</v>
      </c>
      <c r="E2" s="15" t="s">
        <v>12</v>
      </c>
      <c r="F2" s="15"/>
      <c r="G2" s="14" t="s">
        <v>13</v>
      </c>
      <c r="H2" s="14" t="s">
        <v>14</v>
      </c>
      <c r="I2" s="16" t="s">
        <v>15</v>
      </c>
    </row>
    <row r="3" s="17" customFormat="true" ht="77.5" hidden="false" customHeight="true" outlineLevel="0" collapsed="false">
      <c r="A3" s="14"/>
      <c r="B3" s="14"/>
      <c r="C3" s="14"/>
      <c r="D3" s="14"/>
      <c r="E3" s="18" t="s">
        <v>16</v>
      </c>
      <c r="F3" s="14" t="s">
        <v>17</v>
      </c>
      <c r="G3" s="14"/>
      <c r="H3" s="14"/>
      <c r="I3" s="16"/>
    </row>
    <row r="4" s="17" customFormat="true" ht="19.7" hidden="false" customHeight="false" outlineLevel="0" collapsed="false">
      <c r="A4" s="19" t="n">
        <v>1</v>
      </c>
      <c r="B4" s="19" t="n">
        <v>2</v>
      </c>
      <c r="C4" s="19" t="n">
        <v>3</v>
      </c>
      <c r="D4" s="19" t="n">
        <v>4</v>
      </c>
      <c r="E4" s="19" t="n">
        <v>5</v>
      </c>
      <c r="F4" s="19" t="n">
        <v>6</v>
      </c>
      <c r="G4" s="19" t="n">
        <v>7</v>
      </c>
      <c r="H4" s="20" t="n">
        <v>8</v>
      </c>
      <c r="I4" s="20" t="n">
        <v>9</v>
      </c>
    </row>
    <row r="5" customFormat="false" ht="93.75" hidden="false" customHeight="false" outlineLevel="0" collapsed="false">
      <c r="A5" s="20" t="n">
        <v>1</v>
      </c>
      <c r="B5" s="14" t="s">
        <v>18</v>
      </c>
      <c r="C5" s="21" t="n">
        <v>269424.4</v>
      </c>
      <c r="D5" s="21" t="n">
        <v>201157.838</v>
      </c>
      <c r="E5" s="21" t="n">
        <v>189183.88231</v>
      </c>
      <c r="F5" s="21" t="n">
        <v>113815.03334</v>
      </c>
      <c r="G5" s="22" t="n">
        <f aca="false">E5/D5</f>
        <v>0.940474824103051</v>
      </c>
      <c r="H5" s="21" t="n">
        <f aca="false">D5-E5</f>
        <v>11973.95569</v>
      </c>
      <c r="I5" s="21" t="n">
        <v>315.6488</v>
      </c>
    </row>
    <row r="6" customFormat="false" ht="56.25" hidden="false" customHeight="false" outlineLevel="0" collapsed="false">
      <c r="A6" s="20" t="n">
        <v>2</v>
      </c>
      <c r="B6" s="14" t="s">
        <v>19</v>
      </c>
      <c r="C6" s="21" t="n">
        <v>38626.34</v>
      </c>
      <c r="D6" s="21" t="n">
        <v>30851.417</v>
      </c>
      <c r="E6" s="21" t="n">
        <v>31540.1325</v>
      </c>
      <c r="F6" s="21" t="n">
        <v>19197.31</v>
      </c>
      <c r="G6" s="22" t="n">
        <f aca="false">E6/D6</f>
        <v>1.0223236261725</v>
      </c>
      <c r="H6" s="21" t="n">
        <f aca="false">D6-E6</f>
        <v>-688.715499999998</v>
      </c>
      <c r="I6" s="21" t="n">
        <v>0</v>
      </c>
    </row>
    <row r="7" customFormat="false" ht="131.25" hidden="false" customHeight="false" outlineLevel="0" collapsed="false">
      <c r="A7" s="20" t="n">
        <v>3</v>
      </c>
      <c r="B7" s="14" t="s">
        <v>20</v>
      </c>
      <c r="C7" s="21" t="n">
        <v>7912.4</v>
      </c>
      <c r="D7" s="21" t="n">
        <v>1580</v>
      </c>
      <c r="E7" s="21" t="n">
        <v>4737.86567</v>
      </c>
      <c r="F7" s="21" t="n">
        <v>1611.832</v>
      </c>
      <c r="G7" s="22" t="n">
        <f aca="false">E7/D7</f>
        <v>2.99864915822785</v>
      </c>
      <c r="H7" s="21" t="n">
        <f aca="false">D7-E7</f>
        <v>-3157.86567</v>
      </c>
      <c r="I7" s="21" t="n">
        <v>10.57</v>
      </c>
    </row>
    <row r="8" customFormat="false" ht="74" hidden="false" customHeight="false" outlineLevel="0" collapsed="false">
      <c r="A8" s="20" t="n">
        <v>4</v>
      </c>
      <c r="B8" s="14" t="s">
        <v>21</v>
      </c>
      <c r="C8" s="21" t="n">
        <v>13053.45</v>
      </c>
      <c r="D8" s="21" t="n">
        <v>9082.9</v>
      </c>
      <c r="E8" s="21" t="n">
        <v>9125.1395</v>
      </c>
      <c r="F8" s="21" t="n">
        <v>6564.3145</v>
      </c>
      <c r="G8" s="22" t="n">
        <f aca="false">E8/D8</f>
        <v>1.00465044203944</v>
      </c>
      <c r="H8" s="21" t="n">
        <f aca="false">D8-E8</f>
        <v>-42.2395000000015</v>
      </c>
      <c r="I8" s="21" t="n">
        <v>30.684</v>
      </c>
    </row>
    <row r="9" customFormat="false" ht="56.25" hidden="false" customHeight="false" outlineLevel="0" collapsed="false">
      <c r="A9" s="20" t="n">
        <v>5</v>
      </c>
      <c r="B9" s="14" t="s">
        <v>22</v>
      </c>
      <c r="C9" s="21" t="n">
        <v>2289.92</v>
      </c>
      <c r="D9" s="21" t="n">
        <v>0</v>
      </c>
      <c r="E9" s="21" t="n">
        <v>1272.50005</v>
      </c>
      <c r="F9" s="21" t="n">
        <v>0</v>
      </c>
      <c r="G9" s="22"/>
      <c r="H9" s="21" t="n">
        <f aca="false">D9-E9</f>
        <v>-1272.50005</v>
      </c>
      <c r="I9" s="21" t="n">
        <v>0</v>
      </c>
    </row>
    <row r="10" customFormat="false" ht="56" hidden="false" customHeight="false" outlineLevel="0" collapsed="false">
      <c r="A10" s="20" t="n">
        <v>6</v>
      </c>
      <c r="B10" s="14" t="s">
        <v>23</v>
      </c>
      <c r="C10" s="23" t="n">
        <v>26479.69</v>
      </c>
      <c r="D10" s="23" t="n">
        <v>8725</v>
      </c>
      <c r="E10" s="23" t="n">
        <v>23495.58</v>
      </c>
      <c r="F10" s="23" t="n">
        <v>20517.58</v>
      </c>
      <c r="G10" s="22" t="n">
        <f aca="false">E10/D10</f>
        <v>2.69290315186246</v>
      </c>
      <c r="H10" s="21" t="n">
        <f aca="false">D10-E10</f>
        <v>-14770.58</v>
      </c>
      <c r="I10" s="21" t="n">
        <v>2</v>
      </c>
    </row>
    <row r="11" customFormat="false" ht="21.7" hidden="false" customHeight="false" outlineLevel="0" collapsed="false">
      <c r="A11" s="20" t="n">
        <v>7</v>
      </c>
      <c r="B11" s="14" t="s">
        <v>24</v>
      </c>
      <c r="C11" s="23" t="n">
        <v>3453.8</v>
      </c>
      <c r="D11" s="23" t="n">
        <v>1904.49</v>
      </c>
      <c r="E11" s="23" t="n">
        <v>2649.48158</v>
      </c>
      <c r="F11" s="23" t="n">
        <v>2163.45348</v>
      </c>
      <c r="G11" s="22" t="n">
        <f aca="false">E11/D11</f>
        <v>1.39117641993395</v>
      </c>
      <c r="H11" s="21" t="n">
        <f aca="false">D11-E11</f>
        <v>-744.99158</v>
      </c>
      <c r="I11" s="21" t="n">
        <v>5.9</v>
      </c>
    </row>
    <row r="12" customFormat="false" ht="23.15" hidden="false" customHeight="true" outlineLevel="0" collapsed="false">
      <c r="A12" s="14" t="s">
        <v>25</v>
      </c>
      <c r="B12" s="14"/>
      <c r="C12" s="21" t="n">
        <f aca="false">SUM(C5:C11)</f>
        <v>361240</v>
      </c>
      <c r="D12" s="21" t="n">
        <f aca="false">SUM(D5:D11)</f>
        <v>253301.645</v>
      </c>
      <c r="E12" s="21" t="n">
        <f aca="false">SUM(E5:E11)</f>
        <v>262004.58161</v>
      </c>
      <c r="F12" s="21" t="n">
        <f aca="false">SUM(F5:F11)</f>
        <v>163869.52332</v>
      </c>
      <c r="G12" s="22" t="n">
        <f aca="false">E12/D12</f>
        <v>1.0343579948326</v>
      </c>
      <c r="H12" s="21" t="n">
        <f aca="false">SUM(H5:H11)</f>
        <v>-8702.93661</v>
      </c>
      <c r="I12" s="21" t="n">
        <f aca="false">SUM(I5:I11)</f>
        <v>364.8028</v>
      </c>
    </row>
    <row r="13" customFormat="false" ht="19.7" hidden="false" customHeight="false" outlineLevel="0" collapsed="false">
      <c r="A13" s="24"/>
      <c r="B13" s="24"/>
      <c r="C13" s="24"/>
      <c r="D13" s="24"/>
      <c r="E13" s="24"/>
      <c r="F13" s="24"/>
      <c r="G13" s="24"/>
      <c r="H13" s="24"/>
      <c r="I13" s="24"/>
    </row>
    <row r="14" s="26" customFormat="true" ht="19.7" hidden="false" customHeight="false" outlineLevel="0" collapsed="false">
      <c r="A14" s="24"/>
      <c r="B14" s="24"/>
      <c r="C14" s="24"/>
      <c r="D14" s="24"/>
      <c r="E14" s="24"/>
      <c r="F14" s="24"/>
      <c r="G14" s="24"/>
      <c r="H14" s="24"/>
      <c r="I14" s="24"/>
      <c r="J14" s="25"/>
    </row>
    <row r="15" s="33" customFormat="true" ht="19.7" hidden="false" customHeight="false" outlineLevel="0" collapsed="false">
      <c r="A15" s="27"/>
      <c r="B15" s="28" t="s">
        <v>26</v>
      </c>
      <c r="C15" s="29"/>
      <c r="D15" s="12"/>
      <c r="E15" s="30" t="s">
        <v>27</v>
      </c>
      <c r="F15" s="12"/>
      <c r="G15" s="31"/>
      <c r="H15" s="30" t="s">
        <v>28</v>
      </c>
      <c r="I15" s="30"/>
      <c r="J15" s="32"/>
      <c r="K15" s="32"/>
      <c r="L15" s="32"/>
    </row>
    <row r="16" s="33" customFormat="true" ht="19.7" hidden="false" customHeight="false" outlineLevel="0" collapsed="false">
      <c r="A16" s="34"/>
      <c r="B16" s="34"/>
      <c r="C16" s="29"/>
      <c r="D16" s="12"/>
      <c r="E16" s="30" t="s">
        <v>29</v>
      </c>
      <c r="F16" s="35"/>
      <c r="G16" s="35"/>
      <c r="H16" s="30"/>
      <c r="I16" s="30"/>
      <c r="J16" s="32"/>
      <c r="K16" s="32"/>
      <c r="L16" s="32"/>
    </row>
    <row r="17" s="33" customFormat="true" ht="19.7" hidden="false" customHeight="false" outlineLevel="0" collapsed="false">
      <c r="A17" s="34"/>
      <c r="B17" s="34"/>
      <c r="C17" s="29"/>
      <c r="D17" s="29"/>
      <c r="E17" s="29"/>
      <c r="F17" s="29"/>
      <c r="G17" s="29"/>
      <c r="H17" s="29"/>
      <c r="I17" s="29"/>
      <c r="J17" s="32"/>
      <c r="K17" s="32"/>
      <c r="L17" s="32"/>
    </row>
    <row r="18" s="33" customFormat="true" ht="19.7" hidden="false" customHeight="false" outlineLevel="0" collapsed="false">
      <c r="A18" s="36" t="s">
        <v>30</v>
      </c>
      <c r="B18" s="36"/>
      <c r="C18" s="36"/>
      <c r="D18" s="12"/>
      <c r="E18" s="37" t="s">
        <v>31</v>
      </c>
      <c r="F18" s="29"/>
      <c r="G18" s="29"/>
      <c r="H18" s="29"/>
      <c r="I18" s="29"/>
      <c r="J18" s="32"/>
      <c r="K18" s="32"/>
      <c r="L18" s="32"/>
    </row>
  </sheetData>
  <mergeCells count="11">
    <mergeCell ref="A1:I1"/>
    <mergeCell ref="A2:A3"/>
    <mergeCell ref="B2:B3"/>
    <mergeCell ref="C2:C3"/>
    <mergeCell ref="D2:D3"/>
    <mergeCell ref="E2:F2"/>
    <mergeCell ref="G2:G3"/>
    <mergeCell ref="H2:H3"/>
    <mergeCell ref="I2:I3"/>
    <mergeCell ref="A12:B12"/>
    <mergeCell ref="F16:G16"/>
  </mergeCells>
  <printOptions headings="false" gridLines="false" gridLinesSet="true" horizontalCentered="true" verticalCentered="false"/>
  <pageMargins left="0.216666666666667" right="0.216666666666667" top="0.7875" bottom="0.21666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W358"/>
  <sheetViews>
    <sheetView showFormulas="false" showGridLines="true" showRowColHeaders="true" showZeros="true" rightToLeft="false" tabSelected="true" showOutlineSymbols="true" defaultGridColor="true" view="normal" topLeftCell="A335" colorId="64" zoomScale="60" zoomScaleNormal="60" zoomScalePageLayoutView="100" workbookViewId="0">
      <selection pane="topLeft" activeCell="N346" activeCellId="0" sqref="N346"/>
    </sheetView>
  </sheetViews>
  <sheetFormatPr defaultColWidth="7.9453125" defaultRowHeight="17.35" zeroHeight="false" outlineLevelRow="0" outlineLevelCol="0"/>
  <cols>
    <col collapsed="false" customWidth="true" hidden="false" outlineLevel="0" max="1" min="1" style="38" width="7.56"/>
    <col collapsed="false" customWidth="true" hidden="false" outlineLevel="0" max="2" min="2" style="38" width="30.35"/>
    <col collapsed="false" customWidth="true" hidden="false" outlineLevel="0" max="3" min="3" style="38" width="9.78"/>
    <col collapsed="false" customWidth="true" hidden="false" outlineLevel="0" max="4" min="4" style="38" width="14.35"/>
    <col collapsed="false" customWidth="true" hidden="false" outlineLevel="0" max="5" min="5" style="38" width="14"/>
    <col collapsed="false" customWidth="true" hidden="false" outlineLevel="0" max="6" min="6" style="38" width="11.73"/>
    <col collapsed="false" customWidth="true" hidden="false" outlineLevel="0" max="7" min="7" style="38" width="13.02"/>
    <col collapsed="false" customWidth="true" hidden="false" outlineLevel="0" max="8" min="8" style="38" width="10.61"/>
    <col collapsed="false" customWidth="true" hidden="false" outlineLevel="0" max="9" min="9" style="38" width="13.33"/>
    <col collapsed="false" customWidth="true" hidden="false" outlineLevel="0" max="10" min="10" style="38" width="13.08"/>
    <col collapsed="false" customWidth="true" hidden="false" outlineLevel="0" max="11" min="11" style="38" width="10.8"/>
    <col collapsed="false" customWidth="true" hidden="false" outlineLevel="0" max="12" min="12" style="38" width="12.84"/>
    <col collapsed="false" customWidth="true" hidden="false" outlineLevel="0" max="13" min="13" style="38" width="13.67"/>
    <col collapsed="false" customWidth="true" hidden="false" outlineLevel="0" max="14" min="14" style="38" width="13.5"/>
    <col collapsed="false" customWidth="true" hidden="false" outlineLevel="0" max="15" min="15" style="38" width="22.12"/>
    <col collapsed="false" customWidth="true" hidden="false" outlineLevel="0" max="16" min="16" style="39" width="30.35"/>
    <col collapsed="false" customWidth="true" hidden="false" outlineLevel="0" max="20" min="17" style="38" width="12.84"/>
    <col collapsed="false" customWidth="true" hidden="false" outlineLevel="0" max="21" min="21" style="38" width="30.35"/>
    <col collapsed="false" customWidth="true" hidden="false" outlineLevel="0" max="22" min="22" style="38" width="15.24"/>
    <col collapsed="false" customWidth="true" hidden="false" outlineLevel="0" max="23" min="23" style="38" width="23.94"/>
    <col collapsed="false" customWidth="false" hidden="false" outlineLevel="0" max="1025" min="24" style="38" width="7.95"/>
  </cols>
  <sheetData>
    <row r="1" customFormat="false" ht="20.1" hidden="false" customHeight="true" outlineLevel="0" collapsed="false">
      <c r="A1" s="40" t="s">
        <v>32</v>
      </c>
      <c r="B1" s="40"/>
      <c r="C1" s="40"/>
      <c r="D1" s="40"/>
      <c r="E1" s="40"/>
      <c r="F1" s="40"/>
      <c r="G1" s="40"/>
      <c r="H1" s="40"/>
      <c r="I1" s="40"/>
      <c r="J1" s="40"/>
      <c r="K1" s="40"/>
      <c r="L1" s="40"/>
      <c r="M1" s="40"/>
      <c r="N1" s="40"/>
      <c r="O1" s="40"/>
      <c r="P1" s="40"/>
      <c r="Q1" s="40"/>
      <c r="R1" s="40"/>
      <c r="S1" s="40"/>
      <c r="T1" s="40"/>
      <c r="U1" s="40"/>
      <c r="V1" s="40"/>
      <c r="W1" s="40"/>
    </row>
    <row r="2" customFormat="false" ht="20.1" hidden="false" customHeight="true" outlineLevel="0" collapsed="false">
      <c r="A2" s="41" t="s">
        <v>33</v>
      </c>
      <c r="B2" s="41" t="s">
        <v>34</v>
      </c>
      <c r="C2" s="41" t="s">
        <v>35</v>
      </c>
      <c r="D2" s="41" t="s">
        <v>36</v>
      </c>
      <c r="E2" s="41"/>
      <c r="F2" s="41"/>
      <c r="G2" s="41"/>
      <c r="H2" s="41" t="s">
        <v>37</v>
      </c>
      <c r="I2" s="41"/>
      <c r="J2" s="41" t="s">
        <v>38</v>
      </c>
      <c r="K2" s="41"/>
      <c r="L2" s="41"/>
      <c r="M2" s="41"/>
      <c r="N2" s="41"/>
      <c r="O2" s="42" t="s">
        <v>39</v>
      </c>
      <c r="P2" s="43" t="s">
        <v>40</v>
      </c>
      <c r="Q2" s="41" t="s">
        <v>41</v>
      </c>
      <c r="R2" s="41"/>
      <c r="S2" s="42" t="s">
        <v>42</v>
      </c>
      <c r="T2" s="41" t="s">
        <v>43</v>
      </c>
      <c r="U2" s="41" t="s">
        <v>44</v>
      </c>
      <c r="V2" s="41" t="s">
        <v>45</v>
      </c>
      <c r="W2" s="41" t="s">
        <v>46</v>
      </c>
    </row>
    <row r="3" customFormat="false" ht="20.1" hidden="false" customHeight="true" outlineLevel="0" collapsed="false">
      <c r="A3" s="41"/>
      <c r="B3" s="41"/>
      <c r="C3" s="41"/>
      <c r="D3" s="41"/>
      <c r="E3" s="41"/>
      <c r="F3" s="41"/>
      <c r="G3" s="41"/>
      <c r="H3" s="41"/>
      <c r="I3" s="41"/>
      <c r="J3" s="41" t="s">
        <v>47</v>
      </c>
      <c r="K3" s="41"/>
      <c r="L3" s="41"/>
      <c r="M3" s="41" t="s">
        <v>48</v>
      </c>
      <c r="N3" s="41"/>
      <c r="O3" s="42"/>
      <c r="P3" s="43"/>
      <c r="Q3" s="41"/>
      <c r="R3" s="41"/>
      <c r="S3" s="42"/>
      <c r="T3" s="41"/>
      <c r="U3" s="41"/>
      <c r="V3" s="41"/>
      <c r="W3" s="41"/>
    </row>
    <row r="4" customFormat="false" ht="120" hidden="false" customHeight="true" outlineLevel="0" collapsed="false">
      <c r="A4" s="41"/>
      <c r="B4" s="41"/>
      <c r="C4" s="41"/>
      <c r="D4" s="41" t="s">
        <v>39</v>
      </c>
      <c r="E4" s="41" t="s">
        <v>49</v>
      </c>
      <c r="F4" s="41" t="s">
        <v>50</v>
      </c>
      <c r="G4" s="41" t="s">
        <v>51</v>
      </c>
      <c r="H4" s="41" t="s">
        <v>50</v>
      </c>
      <c r="I4" s="41" t="s">
        <v>51</v>
      </c>
      <c r="J4" s="41" t="s">
        <v>49</v>
      </c>
      <c r="K4" s="41" t="s">
        <v>50</v>
      </c>
      <c r="L4" s="41" t="s">
        <v>52</v>
      </c>
      <c r="M4" s="41" t="s">
        <v>50</v>
      </c>
      <c r="N4" s="41" t="s">
        <v>52</v>
      </c>
      <c r="O4" s="42"/>
      <c r="P4" s="43"/>
      <c r="Q4" s="41" t="s">
        <v>50</v>
      </c>
      <c r="R4" s="41" t="s">
        <v>52</v>
      </c>
      <c r="S4" s="42"/>
      <c r="T4" s="41"/>
      <c r="U4" s="41"/>
      <c r="V4" s="41"/>
      <c r="W4" s="41"/>
    </row>
    <row r="5" customFormat="false" ht="15" hidden="false" customHeight="true" outlineLevel="0" collapsed="false">
      <c r="A5" s="41" t="s">
        <v>53</v>
      </c>
      <c r="B5" s="41" t="s">
        <v>54</v>
      </c>
      <c r="C5" s="41" t="s">
        <v>55</v>
      </c>
      <c r="D5" s="41" t="s">
        <v>56</v>
      </c>
      <c r="E5" s="41" t="s">
        <v>57</v>
      </c>
      <c r="F5" s="41" t="s">
        <v>58</v>
      </c>
      <c r="G5" s="41" t="s">
        <v>59</v>
      </c>
      <c r="H5" s="41" t="s">
        <v>60</v>
      </c>
      <c r="I5" s="41" t="s">
        <v>61</v>
      </c>
      <c r="J5" s="41" t="s">
        <v>62</v>
      </c>
      <c r="K5" s="41" t="s">
        <v>63</v>
      </c>
      <c r="L5" s="41" t="s">
        <v>64</v>
      </c>
      <c r="M5" s="41" t="s">
        <v>65</v>
      </c>
      <c r="N5" s="41" t="s">
        <v>66</v>
      </c>
      <c r="O5" s="41" t="s">
        <v>67</v>
      </c>
      <c r="P5" s="43" t="s">
        <v>68</v>
      </c>
      <c r="Q5" s="41" t="s">
        <v>69</v>
      </c>
      <c r="R5" s="41" t="s">
        <v>70</v>
      </c>
      <c r="S5" s="41" t="s">
        <v>71</v>
      </c>
      <c r="T5" s="41" t="s">
        <v>72</v>
      </c>
      <c r="U5" s="41" t="s">
        <v>73</v>
      </c>
      <c r="V5" s="41" t="s">
        <v>74</v>
      </c>
      <c r="W5" s="41" t="s">
        <v>75</v>
      </c>
    </row>
    <row r="6" customFormat="false" ht="20.1" hidden="false" customHeight="true" outlineLevel="0" collapsed="false">
      <c r="A6" s="44" t="s">
        <v>76</v>
      </c>
      <c r="B6" s="44"/>
      <c r="C6" s="44"/>
      <c r="D6" s="44"/>
      <c r="E6" s="44"/>
      <c r="F6" s="44"/>
      <c r="G6" s="44"/>
      <c r="H6" s="44"/>
      <c r="I6" s="44"/>
      <c r="J6" s="44"/>
      <c r="K6" s="44"/>
      <c r="L6" s="44"/>
      <c r="M6" s="44"/>
      <c r="N6" s="44"/>
      <c r="O6" s="44"/>
      <c r="P6" s="44"/>
      <c r="Q6" s="44"/>
      <c r="R6" s="44"/>
      <c r="S6" s="44"/>
      <c r="T6" s="44"/>
      <c r="U6" s="44"/>
      <c r="V6" s="44"/>
      <c r="W6" s="44"/>
    </row>
    <row r="7" customFormat="false" ht="81" hidden="false" customHeight="false" outlineLevel="0" collapsed="false">
      <c r="A7" s="43" t="s">
        <v>77</v>
      </c>
      <c r="B7" s="43" t="s">
        <v>78</v>
      </c>
      <c r="C7" s="43" t="s">
        <v>79</v>
      </c>
      <c r="D7" s="45" t="s">
        <v>80</v>
      </c>
      <c r="E7" s="46" t="n">
        <v>63200.29</v>
      </c>
      <c r="F7" s="46" t="n">
        <v>0.21</v>
      </c>
      <c r="G7" s="46" t="n">
        <v>13200.42</v>
      </c>
      <c r="H7" s="46" t="n">
        <v>0.21</v>
      </c>
      <c r="I7" s="46" t="n">
        <v>13200.42</v>
      </c>
      <c r="J7" s="46" t="n">
        <v>0</v>
      </c>
      <c r="K7" s="46" t="n">
        <v>0</v>
      </c>
      <c r="L7" s="46" t="n">
        <v>10157.49966</v>
      </c>
      <c r="M7" s="46" t="n">
        <v>0</v>
      </c>
      <c r="N7" s="46" t="n">
        <v>0</v>
      </c>
      <c r="O7" s="45" t="s">
        <v>80</v>
      </c>
      <c r="P7" s="43"/>
      <c r="Q7" s="46" t="n">
        <v>0</v>
      </c>
      <c r="R7" s="46" t="n">
        <f aca="false">I7-L7</f>
        <v>3042.92034</v>
      </c>
      <c r="S7" s="46"/>
      <c r="T7" s="47"/>
      <c r="U7" s="43" t="s">
        <v>81</v>
      </c>
      <c r="V7" s="43"/>
      <c r="W7" s="43"/>
    </row>
    <row r="8" customFormat="false" ht="81" hidden="false" customHeight="false" outlineLevel="0" collapsed="false">
      <c r="A8" s="43" t="s">
        <v>82</v>
      </c>
      <c r="B8" s="43" t="s">
        <v>83</v>
      </c>
      <c r="C8" s="43" t="s">
        <v>84</v>
      </c>
      <c r="D8" s="45" t="s">
        <v>80</v>
      </c>
      <c r="E8" s="46" t="n">
        <v>327.1</v>
      </c>
      <c r="F8" s="46" t="n">
        <v>4.42</v>
      </c>
      <c r="G8" s="46" t="n">
        <v>1445.782</v>
      </c>
      <c r="H8" s="46" t="n">
        <v>4.42</v>
      </c>
      <c r="I8" s="46" t="n">
        <v>1445.782</v>
      </c>
      <c r="J8" s="46" t="n">
        <f aca="false">L8/K8</f>
        <v>327.097511312217</v>
      </c>
      <c r="K8" s="46" t="n">
        <v>4.42</v>
      </c>
      <c r="L8" s="46" t="n">
        <v>1445.771</v>
      </c>
      <c r="M8" s="46" t="n">
        <v>4.42</v>
      </c>
      <c r="N8" s="46" t="n">
        <v>1445.771</v>
      </c>
      <c r="O8" s="45" t="s">
        <v>80</v>
      </c>
      <c r="P8" s="43" t="s">
        <v>85</v>
      </c>
      <c r="Q8" s="46" t="n">
        <f aca="false">H8-K8</f>
        <v>0</v>
      </c>
      <c r="R8" s="46" t="n">
        <f aca="false">I8-L8</f>
        <v>0.0109999999999673</v>
      </c>
      <c r="S8" s="46" t="n">
        <f aca="false">G8-L8</f>
        <v>0.0109999999999673</v>
      </c>
      <c r="T8" s="47" t="n">
        <f aca="false">J8/E8-1</f>
        <v>-7.60833929325244E-006</v>
      </c>
      <c r="U8" s="43" t="s">
        <v>86</v>
      </c>
      <c r="V8" s="43"/>
      <c r="W8" s="43"/>
    </row>
    <row r="9" customFormat="false" ht="112" hidden="false" customHeight="false" outlineLevel="0" collapsed="false">
      <c r="A9" s="43" t="s">
        <v>87</v>
      </c>
      <c r="B9" s="43" t="s">
        <v>88</v>
      </c>
      <c r="C9" s="43" t="s">
        <v>84</v>
      </c>
      <c r="D9" s="45" t="s">
        <v>80</v>
      </c>
      <c r="E9" s="46" t="n">
        <v>390.549</v>
      </c>
      <c r="F9" s="46" t="n">
        <v>4.028</v>
      </c>
      <c r="G9" s="46" t="n">
        <v>1573.131</v>
      </c>
      <c r="H9" s="46" t="n">
        <v>4.028</v>
      </c>
      <c r="I9" s="46" t="n">
        <v>1573.134</v>
      </c>
      <c r="J9" s="46" t="n">
        <f aca="false">L9/K9</f>
        <v>390.35476426799</v>
      </c>
      <c r="K9" s="46" t="n">
        <v>4.03</v>
      </c>
      <c r="L9" s="46" t="n">
        <v>1573.1297</v>
      </c>
      <c r="M9" s="46" t="n">
        <v>4.03</v>
      </c>
      <c r="N9" s="46" t="n">
        <v>1573.1297</v>
      </c>
      <c r="O9" s="45" t="s">
        <v>80</v>
      </c>
      <c r="P9" s="43" t="s">
        <v>89</v>
      </c>
      <c r="Q9" s="46" t="n">
        <f aca="false">H9-K9</f>
        <v>-0.00200000000000067</v>
      </c>
      <c r="R9" s="46" t="n">
        <f aca="false">I9-L9</f>
        <v>0.00430000000005748</v>
      </c>
      <c r="S9" s="46"/>
      <c r="T9" s="47" t="n">
        <f aca="false">J9/E9-1</f>
        <v>-0.000497340236461863</v>
      </c>
      <c r="U9" s="43" t="s">
        <v>90</v>
      </c>
      <c r="V9" s="43"/>
      <c r="W9" s="43"/>
    </row>
    <row r="10" customFormat="false" ht="97" hidden="false" customHeight="false" outlineLevel="0" collapsed="false">
      <c r="A10" s="43" t="s">
        <v>91</v>
      </c>
      <c r="B10" s="43" t="s">
        <v>92</v>
      </c>
      <c r="C10" s="43" t="s">
        <v>84</v>
      </c>
      <c r="D10" s="45" t="s">
        <v>80</v>
      </c>
      <c r="E10" s="46" t="n">
        <v>323.306</v>
      </c>
      <c r="F10" s="46" t="n">
        <v>5.382</v>
      </c>
      <c r="G10" s="46" t="n">
        <v>1740.033</v>
      </c>
      <c r="H10" s="46" t="n">
        <v>5.382</v>
      </c>
      <c r="I10" s="46" t="n">
        <v>1740.034</v>
      </c>
      <c r="J10" s="46" t="n">
        <f aca="false">L10/K10</f>
        <v>323.425408921933</v>
      </c>
      <c r="K10" s="46" t="n">
        <v>5.38</v>
      </c>
      <c r="L10" s="46" t="n">
        <v>1740.0287</v>
      </c>
      <c r="M10" s="46" t="n">
        <v>5.38</v>
      </c>
      <c r="N10" s="46" t="n">
        <v>1740.0287</v>
      </c>
      <c r="O10" s="45" t="s">
        <v>80</v>
      </c>
      <c r="P10" s="43" t="s">
        <v>93</v>
      </c>
      <c r="Q10" s="46" t="n">
        <f aca="false">H10-K10</f>
        <v>0.00199999999999978</v>
      </c>
      <c r="R10" s="46" t="n">
        <f aca="false">I10-L10</f>
        <v>0.00530000000003383</v>
      </c>
      <c r="S10" s="46"/>
      <c r="T10" s="47" t="n">
        <f aca="false">J10/E10-1</f>
        <v>0.000369337166440387</v>
      </c>
      <c r="U10" s="43" t="s">
        <v>90</v>
      </c>
      <c r="V10" s="43"/>
      <c r="W10" s="43"/>
    </row>
    <row r="11" customFormat="false" ht="128" hidden="false" customHeight="false" outlineLevel="0" collapsed="false">
      <c r="A11" s="43" t="s">
        <v>94</v>
      </c>
      <c r="B11" s="43" t="s">
        <v>95</v>
      </c>
      <c r="C11" s="43" t="s">
        <v>84</v>
      </c>
      <c r="D11" s="45" t="s">
        <v>80</v>
      </c>
      <c r="E11" s="46" t="n">
        <v>481.83</v>
      </c>
      <c r="F11" s="46" t="n">
        <v>1.37</v>
      </c>
      <c r="G11" s="46" t="n">
        <v>660.107</v>
      </c>
      <c r="H11" s="46" t="n">
        <v>1.37</v>
      </c>
      <c r="I11" s="46" t="n">
        <v>660.107</v>
      </c>
      <c r="J11" s="46" t="n">
        <f aca="false">L11/K11</f>
        <v>483.472678832117</v>
      </c>
      <c r="K11" s="46" t="n">
        <v>1.37</v>
      </c>
      <c r="L11" s="46" t="n">
        <v>662.35757</v>
      </c>
      <c r="M11" s="46" t="n">
        <v>1.37</v>
      </c>
      <c r="N11" s="46" t="n">
        <v>662.35757</v>
      </c>
      <c r="O11" s="45" t="s">
        <v>80</v>
      </c>
      <c r="P11" s="43" t="s">
        <v>96</v>
      </c>
      <c r="Q11" s="46" t="n">
        <f aca="false">H11-K11</f>
        <v>0</v>
      </c>
      <c r="R11" s="46" t="n">
        <f aca="false">I11-L11</f>
        <v>-2.25057000000004</v>
      </c>
      <c r="S11" s="46"/>
      <c r="T11" s="47" t="n">
        <f aca="false">J11/E11-1</f>
        <v>0.00340924980203972</v>
      </c>
      <c r="U11" s="43" t="s">
        <v>97</v>
      </c>
      <c r="V11" s="43"/>
      <c r="W11" s="43"/>
    </row>
    <row r="12" customFormat="false" ht="97" hidden="false" customHeight="false" outlineLevel="0" collapsed="false">
      <c r="A12" s="43" t="s">
        <v>98</v>
      </c>
      <c r="B12" s="43" t="s">
        <v>99</v>
      </c>
      <c r="C12" s="43" t="s">
        <v>84</v>
      </c>
      <c r="D12" s="45" t="s">
        <v>80</v>
      </c>
      <c r="E12" s="46" t="n">
        <v>830.5</v>
      </c>
      <c r="F12" s="46" t="n">
        <v>0.71</v>
      </c>
      <c r="G12" s="46" t="n">
        <v>589.655</v>
      </c>
      <c r="H12" s="46" t="n">
        <v>0.71</v>
      </c>
      <c r="I12" s="46" t="n">
        <v>589.655</v>
      </c>
      <c r="J12" s="46" t="n">
        <f aca="false">L12/K12</f>
        <v>830.506169014085</v>
      </c>
      <c r="K12" s="46" t="n">
        <v>0.71</v>
      </c>
      <c r="L12" s="46" t="n">
        <v>589.65938</v>
      </c>
      <c r="M12" s="46" t="n">
        <v>0.71</v>
      </c>
      <c r="N12" s="46" t="n">
        <v>589.65938</v>
      </c>
      <c r="O12" s="45" t="s">
        <v>80</v>
      </c>
      <c r="P12" s="43" t="s">
        <v>100</v>
      </c>
      <c r="Q12" s="46" t="n">
        <f aca="false">H12-K12</f>
        <v>0</v>
      </c>
      <c r="R12" s="46" t="n">
        <f aca="false">I12-L12</f>
        <v>-0.00438000000008287</v>
      </c>
      <c r="S12" s="46"/>
      <c r="T12" s="47" t="n">
        <f aca="false">J12/E12-1</f>
        <v>7.42807234765941E-006</v>
      </c>
      <c r="U12" s="43" t="s">
        <v>101</v>
      </c>
      <c r="V12" s="43"/>
      <c r="W12" s="43"/>
    </row>
    <row r="13" customFormat="false" ht="128" hidden="false" customHeight="false" outlineLevel="0" collapsed="false">
      <c r="A13" s="43" t="s">
        <v>102</v>
      </c>
      <c r="B13" s="43" t="s">
        <v>103</v>
      </c>
      <c r="C13" s="43" t="s">
        <v>84</v>
      </c>
      <c r="D13" s="45" t="s">
        <v>80</v>
      </c>
      <c r="E13" s="46" t="n">
        <v>1137.87</v>
      </c>
      <c r="F13" s="46" t="n">
        <v>0.58</v>
      </c>
      <c r="G13" s="46" t="n">
        <v>659.965</v>
      </c>
      <c r="H13" s="46" t="n">
        <v>0.58</v>
      </c>
      <c r="I13" s="46" t="n">
        <v>659.965</v>
      </c>
      <c r="J13" s="46" t="n">
        <f aca="false">L13/K13</f>
        <v>1135.47998275862</v>
      </c>
      <c r="K13" s="46" t="n">
        <v>0.58</v>
      </c>
      <c r="L13" s="46" t="n">
        <v>658.57839</v>
      </c>
      <c r="M13" s="46" t="n">
        <v>0.58</v>
      </c>
      <c r="N13" s="46" t="n">
        <v>659.96839</v>
      </c>
      <c r="O13" s="45" t="s">
        <v>80</v>
      </c>
      <c r="P13" s="43" t="s">
        <v>104</v>
      </c>
      <c r="Q13" s="46" t="n">
        <f aca="false">H13-K13</f>
        <v>0</v>
      </c>
      <c r="R13" s="46" t="n">
        <f aca="false">I13-L13</f>
        <v>1.38661000000002</v>
      </c>
      <c r="S13" s="46"/>
      <c r="T13" s="47" t="n">
        <f aca="false">J13/E13-1</f>
        <v>-0.00210043084129041</v>
      </c>
      <c r="U13" s="43" t="s">
        <v>105</v>
      </c>
      <c r="V13" s="43"/>
      <c r="W13" s="43"/>
    </row>
    <row r="14" customFormat="false" ht="81" hidden="false" customHeight="false" outlineLevel="0" collapsed="false">
      <c r="A14" s="43" t="s">
        <v>106</v>
      </c>
      <c r="B14" s="43" t="s">
        <v>107</v>
      </c>
      <c r="C14" s="43" t="s">
        <v>84</v>
      </c>
      <c r="D14" s="45" t="s">
        <v>80</v>
      </c>
      <c r="E14" s="46" t="n">
        <v>878.428</v>
      </c>
      <c r="F14" s="46" t="n">
        <v>1.378</v>
      </c>
      <c r="G14" s="46" t="n">
        <v>1210.474</v>
      </c>
      <c r="H14" s="46" t="n">
        <v>0</v>
      </c>
      <c r="I14" s="46" t="n">
        <v>605.23</v>
      </c>
      <c r="J14" s="46" t="n">
        <v>0</v>
      </c>
      <c r="K14" s="46" t="n">
        <v>0</v>
      </c>
      <c r="L14" s="46" t="n">
        <v>604.5365</v>
      </c>
      <c r="M14" s="46" t="n">
        <v>0</v>
      </c>
      <c r="N14" s="46" t="n">
        <v>0</v>
      </c>
      <c r="O14" s="45" t="s">
        <v>80</v>
      </c>
      <c r="P14" s="43"/>
      <c r="Q14" s="46" t="n">
        <f aca="false">H14-K14</f>
        <v>0</v>
      </c>
      <c r="R14" s="46" t="n">
        <f aca="false">I14-L14</f>
        <v>0.693499999999972</v>
      </c>
      <c r="S14" s="46"/>
      <c r="T14" s="47"/>
      <c r="U14" s="43" t="s">
        <v>108</v>
      </c>
      <c r="V14" s="43"/>
      <c r="W14" s="43"/>
    </row>
    <row r="15" customFormat="false" ht="81" hidden="false" customHeight="false" outlineLevel="0" collapsed="false">
      <c r="A15" s="43" t="s">
        <v>109</v>
      </c>
      <c r="B15" s="43" t="s">
        <v>110</v>
      </c>
      <c r="C15" s="43" t="s">
        <v>84</v>
      </c>
      <c r="D15" s="45" t="s">
        <v>80</v>
      </c>
      <c r="E15" s="46" t="n">
        <v>1117.93</v>
      </c>
      <c r="F15" s="46" t="n">
        <v>0.83</v>
      </c>
      <c r="G15" s="46" t="n">
        <v>927.882</v>
      </c>
      <c r="H15" s="46" t="n">
        <v>0</v>
      </c>
      <c r="I15" s="46" t="n">
        <v>463.942</v>
      </c>
      <c r="J15" s="46" t="n">
        <v>0</v>
      </c>
      <c r="K15" s="46" t="n">
        <v>0</v>
      </c>
      <c r="L15" s="46" t="n">
        <v>463.2375</v>
      </c>
      <c r="M15" s="46" t="n">
        <v>0</v>
      </c>
      <c r="N15" s="46" t="n">
        <v>0</v>
      </c>
      <c r="O15" s="45" t="s">
        <v>80</v>
      </c>
      <c r="P15" s="43"/>
      <c r="Q15" s="46" t="n">
        <f aca="false">H15-K15</f>
        <v>0</v>
      </c>
      <c r="R15" s="46" t="n">
        <f aca="false">I15-L15</f>
        <v>0.704499999999996</v>
      </c>
      <c r="S15" s="46"/>
      <c r="T15" s="47"/>
      <c r="U15" s="43" t="s">
        <v>108</v>
      </c>
      <c r="V15" s="43"/>
      <c r="W15" s="43"/>
    </row>
    <row r="16" customFormat="false" ht="81" hidden="false" customHeight="false" outlineLevel="0" collapsed="false">
      <c r="A16" s="43" t="s">
        <v>111</v>
      </c>
      <c r="B16" s="43" t="s">
        <v>112</v>
      </c>
      <c r="C16" s="43" t="s">
        <v>84</v>
      </c>
      <c r="D16" s="45" t="s">
        <v>80</v>
      </c>
      <c r="E16" s="46" t="n">
        <v>477.727</v>
      </c>
      <c r="F16" s="46" t="n">
        <v>1.79</v>
      </c>
      <c r="G16" s="46" t="n">
        <v>855.132</v>
      </c>
      <c r="H16" s="46" t="n">
        <v>1.79</v>
      </c>
      <c r="I16" s="46" t="n">
        <v>855.134</v>
      </c>
      <c r="J16" s="46" t="n">
        <f aca="false">L16/K16</f>
        <v>477.71156424581</v>
      </c>
      <c r="K16" s="46" t="n">
        <v>1.79</v>
      </c>
      <c r="L16" s="46" t="n">
        <v>855.1037</v>
      </c>
      <c r="M16" s="46" t="n">
        <v>1.79</v>
      </c>
      <c r="N16" s="46" t="n">
        <v>855.1037</v>
      </c>
      <c r="O16" s="45" t="s">
        <v>80</v>
      </c>
      <c r="P16" s="43" t="s">
        <v>113</v>
      </c>
      <c r="Q16" s="46" t="n">
        <f aca="false">H16-K16</f>
        <v>0</v>
      </c>
      <c r="R16" s="46" t="n">
        <f aca="false">I16-L16</f>
        <v>0.0303000000000111</v>
      </c>
      <c r="S16" s="46" t="n">
        <f aca="false">G16-L16</f>
        <v>0.0282999999999447</v>
      </c>
      <c r="T16" s="47" t="n">
        <f aca="false">J16/E16-1</f>
        <v>-3.23108264551619E-005</v>
      </c>
      <c r="U16" s="43" t="s">
        <v>114</v>
      </c>
      <c r="V16" s="43"/>
      <c r="W16" s="43"/>
    </row>
    <row r="17" customFormat="false" ht="81" hidden="false" customHeight="false" outlineLevel="0" collapsed="false">
      <c r="A17" s="43" t="s">
        <v>115</v>
      </c>
      <c r="B17" s="43" t="s">
        <v>116</v>
      </c>
      <c r="C17" s="43" t="s">
        <v>84</v>
      </c>
      <c r="D17" s="45" t="s">
        <v>80</v>
      </c>
      <c r="E17" s="46" t="n">
        <v>776.68</v>
      </c>
      <c r="F17" s="46" t="n">
        <v>1.34</v>
      </c>
      <c r="G17" s="46" t="n">
        <v>1040.751</v>
      </c>
      <c r="H17" s="46" t="n">
        <v>0</v>
      </c>
      <c r="I17" s="46" t="n">
        <v>520.38</v>
      </c>
      <c r="J17" s="46" t="n">
        <v>0</v>
      </c>
      <c r="K17" s="46" t="n">
        <v>0</v>
      </c>
      <c r="L17" s="46" t="n">
        <v>519.67918</v>
      </c>
      <c r="M17" s="46" t="n">
        <v>0</v>
      </c>
      <c r="N17" s="46" t="n">
        <v>0</v>
      </c>
      <c r="O17" s="45" t="s">
        <v>80</v>
      </c>
      <c r="P17" s="43"/>
      <c r="Q17" s="46" t="n">
        <f aca="false">H17-K17</f>
        <v>0</v>
      </c>
      <c r="R17" s="46" t="n">
        <f aca="false">I17-L17</f>
        <v>0.700820000000022</v>
      </c>
      <c r="S17" s="46"/>
      <c r="T17" s="47"/>
      <c r="U17" s="43" t="s">
        <v>117</v>
      </c>
      <c r="V17" s="43"/>
      <c r="W17" s="43"/>
    </row>
    <row r="18" customFormat="false" ht="65" hidden="false" customHeight="false" outlineLevel="0" collapsed="false">
      <c r="A18" s="43" t="s">
        <v>118</v>
      </c>
      <c r="B18" s="43" t="s">
        <v>119</v>
      </c>
      <c r="C18" s="43" t="s">
        <v>84</v>
      </c>
      <c r="D18" s="45" t="s">
        <v>80</v>
      </c>
      <c r="E18" s="46" t="n">
        <v>610.496</v>
      </c>
      <c r="F18" s="46" t="n">
        <v>6.1</v>
      </c>
      <c r="G18" s="46" t="n">
        <v>3724.026</v>
      </c>
      <c r="H18" s="46" t="n">
        <v>6.1</v>
      </c>
      <c r="I18" s="46" t="n">
        <v>3724.034</v>
      </c>
      <c r="J18" s="46" t="n">
        <f aca="false">L18/K18</f>
        <v>610.268032786885</v>
      </c>
      <c r="K18" s="46" t="n">
        <v>6.1</v>
      </c>
      <c r="L18" s="46" t="n">
        <v>3722.635</v>
      </c>
      <c r="M18" s="46" t="n">
        <v>6.1</v>
      </c>
      <c r="N18" s="46" t="n">
        <v>3555.88</v>
      </c>
      <c r="O18" s="45" t="s">
        <v>80</v>
      </c>
      <c r="P18" s="43" t="s">
        <v>120</v>
      </c>
      <c r="Q18" s="46" t="n">
        <f aca="false">H18-K18</f>
        <v>0</v>
      </c>
      <c r="R18" s="46" t="n">
        <f aca="false">I18-L18</f>
        <v>1.39899999999989</v>
      </c>
      <c r="S18" s="46"/>
      <c r="T18" s="47" t="n">
        <f aca="false">J18/E18-1</f>
        <v>-0.000373413115097643</v>
      </c>
      <c r="U18" s="43" t="s">
        <v>121</v>
      </c>
      <c r="V18" s="43"/>
      <c r="W18" s="43"/>
    </row>
    <row r="19" customFormat="false" ht="49" hidden="false" customHeight="false" outlineLevel="0" collapsed="false">
      <c r="A19" s="43" t="s">
        <v>122</v>
      </c>
      <c r="B19" s="43" t="s">
        <v>123</v>
      </c>
      <c r="C19" s="43" t="s">
        <v>84</v>
      </c>
      <c r="D19" s="45" t="s">
        <v>80</v>
      </c>
      <c r="E19" s="46" t="n">
        <v>574.132</v>
      </c>
      <c r="F19" s="46" t="n">
        <v>4.7</v>
      </c>
      <c r="G19" s="46" t="n">
        <v>2698.42</v>
      </c>
      <c r="H19" s="46" t="n">
        <v>4.7</v>
      </c>
      <c r="I19" s="46" t="n">
        <v>2698.42</v>
      </c>
      <c r="J19" s="46" t="n">
        <v>0</v>
      </c>
      <c r="K19" s="46" t="n">
        <v>0</v>
      </c>
      <c r="L19" s="46" t="n">
        <v>1348.517</v>
      </c>
      <c r="M19" s="46" t="n">
        <v>0</v>
      </c>
      <c r="N19" s="46" t="n">
        <v>0</v>
      </c>
      <c r="O19" s="45" t="s">
        <v>80</v>
      </c>
      <c r="P19" s="43"/>
      <c r="Q19" s="46" t="n">
        <f aca="false">H19-K19</f>
        <v>4.7</v>
      </c>
      <c r="R19" s="46" t="n">
        <f aca="false">I19-L19</f>
        <v>1349.903</v>
      </c>
      <c r="S19" s="46"/>
      <c r="T19" s="47"/>
      <c r="U19" s="43" t="s">
        <v>121</v>
      </c>
      <c r="V19" s="43"/>
      <c r="W19" s="43"/>
    </row>
    <row r="20" customFormat="false" ht="49" hidden="false" customHeight="false" outlineLevel="0" collapsed="false">
      <c r="A20" s="43" t="s">
        <v>124</v>
      </c>
      <c r="B20" s="43" t="s">
        <v>125</v>
      </c>
      <c r="C20" s="43" t="s">
        <v>84</v>
      </c>
      <c r="D20" s="45" t="s">
        <v>80</v>
      </c>
      <c r="E20" s="46" t="n">
        <v>547.713</v>
      </c>
      <c r="F20" s="46" t="n">
        <v>4.04</v>
      </c>
      <c r="G20" s="46" t="n">
        <v>2212.761</v>
      </c>
      <c r="H20" s="46" t="n">
        <v>4.04</v>
      </c>
      <c r="I20" s="46" t="n">
        <v>2212.761</v>
      </c>
      <c r="J20" s="46" t="n">
        <v>0</v>
      </c>
      <c r="K20" s="46" t="n">
        <v>0</v>
      </c>
      <c r="L20" s="46" t="n">
        <v>1105.6845</v>
      </c>
      <c r="M20" s="46" t="n">
        <v>0</v>
      </c>
      <c r="N20" s="46" t="n">
        <v>0</v>
      </c>
      <c r="O20" s="45" t="s">
        <v>80</v>
      </c>
      <c r="P20" s="43"/>
      <c r="Q20" s="46" t="n">
        <f aca="false">H20-K20</f>
        <v>4.04</v>
      </c>
      <c r="R20" s="46" t="n">
        <f aca="false">I20-L20</f>
        <v>1107.0765</v>
      </c>
      <c r="S20" s="46"/>
      <c r="T20" s="47"/>
      <c r="U20" s="43" t="s">
        <v>121</v>
      </c>
      <c r="V20" s="43"/>
      <c r="W20" s="43"/>
    </row>
    <row r="21" customFormat="false" ht="97" hidden="false" customHeight="false" outlineLevel="0" collapsed="false">
      <c r="A21" s="43" t="s">
        <v>126</v>
      </c>
      <c r="B21" s="43" t="s">
        <v>127</v>
      </c>
      <c r="C21" s="43" t="s">
        <v>84</v>
      </c>
      <c r="D21" s="45" t="s">
        <v>80</v>
      </c>
      <c r="E21" s="46" t="n">
        <v>555.24</v>
      </c>
      <c r="F21" s="46" t="n">
        <v>4.29</v>
      </c>
      <c r="G21" s="46" t="n">
        <v>2381.98</v>
      </c>
      <c r="H21" s="46" t="n">
        <v>4.29</v>
      </c>
      <c r="I21" s="46" t="n">
        <v>2381.984</v>
      </c>
      <c r="J21" s="46" t="n">
        <f aca="false">L21/K21</f>
        <v>555.220291375291</v>
      </c>
      <c r="K21" s="46" t="n">
        <v>4.29</v>
      </c>
      <c r="L21" s="46" t="n">
        <v>2381.89505</v>
      </c>
      <c r="M21" s="46" t="n">
        <v>4.29</v>
      </c>
      <c r="N21" s="46" t="n">
        <v>2381.89505</v>
      </c>
      <c r="O21" s="45" t="s">
        <v>80</v>
      </c>
      <c r="P21" s="43" t="s">
        <v>128</v>
      </c>
      <c r="Q21" s="46" t="n">
        <f aca="false">H21-K21</f>
        <v>0</v>
      </c>
      <c r="R21" s="46" t="n">
        <f aca="false">I21-L21</f>
        <v>0.0889499999998407</v>
      </c>
      <c r="S21" s="46" t="n">
        <f aca="false">G21-L21</f>
        <v>0.0849499999999352</v>
      </c>
      <c r="T21" s="47" t="n">
        <f aca="false">J21/E21-1</f>
        <v>-3.54956860252331E-005</v>
      </c>
      <c r="U21" s="43" t="s">
        <v>101</v>
      </c>
      <c r="V21" s="43"/>
      <c r="W21" s="43"/>
    </row>
    <row r="22" customFormat="false" ht="65" hidden="false" customHeight="false" outlineLevel="0" collapsed="false">
      <c r="A22" s="43" t="s">
        <v>129</v>
      </c>
      <c r="B22" s="43" t="s">
        <v>130</v>
      </c>
      <c r="C22" s="43" t="s">
        <v>84</v>
      </c>
      <c r="D22" s="45" t="s">
        <v>80</v>
      </c>
      <c r="E22" s="46" t="n">
        <v>815.67</v>
      </c>
      <c r="F22" s="46" t="n">
        <v>1.66</v>
      </c>
      <c r="G22" s="46" t="n">
        <v>1354.012</v>
      </c>
      <c r="H22" s="46" t="n">
        <v>0</v>
      </c>
      <c r="I22" s="46" t="n">
        <v>677</v>
      </c>
      <c r="J22" s="46" t="n">
        <f aca="false">L22/K22</f>
        <v>814.830120481928</v>
      </c>
      <c r="K22" s="46" t="n">
        <v>1.66</v>
      </c>
      <c r="L22" s="46" t="n">
        <v>1352.618</v>
      </c>
      <c r="M22" s="46" t="n">
        <v>1.66</v>
      </c>
      <c r="N22" s="46" t="n">
        <v>1251.781</v>
      </c>
      <c r="O22" s="45" t="s">
        <v>80</v>
      </c>
      <c r="P22" s="43" t="s">
        <v>131</v>
      </c>
      <c r="Q22" s="46" t="n">
        <f aca="false">H22-K22</f>
        <v>-1.66</v>
      </c>
      <c r="R22" s="46" t="n">
        <f aca="false">I22-L22</f>
        <v>-675.618</v>
      </c>
      <c r="S22" s="46"/>
      <c r="T22" s="47" t="n">
        <f aca="false">J22/E22-1</f>
        <v>-0.00102968053020513</v>
      </c>
      <c r="U22" s="43" t="s">
        <v>108</v>
      </c>
      <c r="V22" s="43"/>
      <c r="W22" s="43"/>
    </row>
    <row r="23" customFormat="false" ht="78.45" hidden="false" customHeight="false" outlineLevel="0" collapsed="false">
      <c r="A23" s="43" t="s">
        <v>132</v>
      </c>
      <c r="B23" s="43" t="s">
        <v>133</v>
      </c>
      <c r="C23" s="43" t="s">
        <v>84</v>
      </c>
      <c r="D23" s="45" t="s">
        <v>80</v>
      </c>
      <c r="E23" s="46" t="n">
        <v>291.018</v>
      </c>
      <c r="F23" s="46" t="n">
        <v>3.324</v>
      </c>
      <c r="G23" s="46" t="n">
        <v>967.344</v>
      </c>
      <c r="H23" s="46" t="n">
        <v>3.324</v>
      </c>
      <c r="I23" s="46" t="n">
        <v>967.344</v>
      </c>
      <c r="J23" s="46" t="n">
        <f aca="false">L23/K23</f>
        <v>291.367168674699</v>
      </c>
      <c r="K23" s="46" t="n">
        <v>3.32</v>
      </c>
      <c r="L23" s="46" t="n">
        <v>967.339</v>
      </c>
      <c r="M23" s="46" t="n">
        <v>3.32</v>
      </c>
      <c r="N23" s="46" t="n">
        <v>967.339</v>
      </c>
      <c r="O23" s="45" t="s">
        <v>80</v>
      </c>
      <c r="P23" s="48" t="s">
        <v>134</v>
      </c>
      <c r="Q23" s="46" t="n">
        <f aca="false">H23-K23</f>
        <v>0.004</v>
      </c>
      <c r="R23" s="46" t="n">
        <f aca="false">I23-L23</f>
        <v>0.00499999999999545</v>
      </c>
      <c r="S23" s="46"/>
      <c r="T23" s="47" t="n">
        <f aca="false">J23/E23-1</f>
        <v>0.00119981813736203</v>
      </c>
      <c r="U23" s="43" t="s">
        <v>86</v>
      </c>
      <c r="V23" s="43"/>
      <c r="W23" s="43"/>
    </row>
    <row r="24" customFormat="false" ht="78.45" hidden="false" customHeight="false" outlineLevel="0" collapsed="false">
      <c r="A24" s="43" t="s">
        <v>135</v>
      </c>
      <c r="B24" s="43" t="s">
        <v>136</v>
      </c>
      <c r="C24" s="43" t="s">
        <v>84</v>
      </c>
      <c r="D24" s="45" t="s">
        <v>80</v>
      </c>
      <c r="E24" s="46" t="n">
        <v>740.94</v>
      </c>
      <c r="F24" s="46" t="n">
        <v>0.7</v>
      </c>
      <c r="G24" s="46" t="n">
        <v>518.658</v>
      </c>
      <c r="H24" s="46" t="n">
        <v>0.7</v>
      </c>
      <c r="I24" s="46" t="n">
        <v>518.658</v>
      </c>
      <c r="J24" s="46" t="n">
        <f aca="false">L24/K24</f>
        <v>740.94</v>
      </c>
      <c r="K24" s="46" t="n">
        <v>0.7</v>
      </c>
      <c r="L24" s="46" t="n">
        <v>518.658</v>
      </c>
      <c r="M24" s="46" t="n">
        <v>0.7</v>
      </c>
      <c r="N24" s="46" t="n">
        <v>518.658</v>
      </c>
      <c r="O24" s="45" t="s">
        <v>80</v>
      </c>
      <c r="P24" s="48" t="s">
        <v>137</v>
      </c>
      <c r="Q24" s="46" t="n">
        <f aca="false">H24-K24</f>
        <v>0</v>
      </c>
      <c r="R24" s="46" t="n">
        <f aca="false">I24-L24</f>
        <v>0</v>
      </c>
      <c r="S24" s="46"/>
      <c r="T24" s="47" t="n">
        <f aca="false">J24/E24-1</f>
        <v>0</v>
      </c>
      <c r="U24" s="43" t="s">
        <v>86</v>
      </c>
      <c r="V24" s="43"/>
      <c r="W24" s="43"/>
    </row>
    <row r="25" customFormat="false" ht="64.15" hidden="false" customHeight="false" outlineLevel="0" collapsed="false">
      <c r="A25" s="43" t="s">
        <v>138</v>
      </c>
      <c r="B25" s="43" t="s">
        <v>139</v>
      </c>
      <c r="C25" s="43" t="s">
        <v>84</v>
      </c>
      <c r="D25" s="45" t="s">
        <v>80</v>
      </c>
      <c r="E25" s="46" t="n">
        <v>893.638</v>
      </c>
      <c r="F25" s="46" t="n">
        <v>3.3</v>
      </c>
      <c r="G25" s="46" t="n">
        <v>2949.007</v>
      </c>
      <c r="H25" s="46" t="n">
        <v>3.3</v>
      </c>
      <c r="I25" s="46" t="n">
        <v>2949</v>
      </c>
      <c r="J25" s="46" t="n">
        <f aca="false">L25/K25</f>
        <v>893.218484848485</v>
      </c>
      <c r="K25" s="46" t="n">
        <v>3.3</v>
      </c>
      <c r="L25" s="46" t="n">
        <v>2947.621</v>
      </c>
      <c r="M25" s="46" t="n">
        <v>3.3</v>
      </c>
      <c r="N25" s="46" t="n">
        <v>2739.669</v>
      </c>
      <c r="O25" s="45" t="s">
        <v>80</v>
      </c>
      <c r="P25" s="43" t="s">
        <v>140</v>
      </c>
      <c r="Q25" s="46" t="n">
        <f aca="false">H25-K25</f>
        <v>0</v>
      </c>
      <c r="R25" s="46" t="n">
        <f aca="false">I25-L25</f>
        <v>1.37899999999991</v>
      </c>
      <c r="S25" s="46"/>
      <c r="T25" s="47" t="n">
        <f aca="false">J25/E25-1</f>
        <v>-0.000469446410644059</v>
      </c>
      <c r="U25" s="43" t="s">
        <v>121</v>
      </c>
      <c r="V25" s="43"/>
      <c r="W25" s="43"/>
    </row>
    <row r="26" customFormat="false" ht="49" hidden="false" customHeight="false" outlineLevel="0" collapsed="false">
      <c r="A26" s="43" t="s">
        <v>141</v>
      </c>
      <c r="B26" s="43" t="s">
        <v>142</v>
      </c>
      <c r="C26" s="43" t="s">
        <v>84</v>
      </c>
      <c r="D26" s="45" t="s">
        <v>80</v>
      </c>
      <c r="E26" s="46" t="n">
        <v>687.336</v>
      </c>
      <c r="F26" s="46" t="n">
        <v>3.86</v>
      </c>
      <c r="G26" s="46" t="n">
        <v>2653.117</v>
      </c>
      <c r="H26" s="46" t="n">
        <v>3.86</v>
      </c>
      <c r="I26" s="46" t="n">
        <v>2653.116</v>
      </c>
      <c r="J26" s="46" t="n">
        <v>0</v>
      </c>
      <c r="K26" s="46" t="n">
        <v>0</v>
      </c>
      <c r="L26" s="46" t="n">
        <v>1325.8645</v>
      </c>
      <c r="M26" s="46" t="n">
        <v>0</v>
      </c>
      <c r="N26" s="46" t="n">
        <v>0</v>
      </c>
      <c r="O26" s="45" t="s">
        <v>80</v>
      </c>
      <c r="P26" s="43"/>
      <c r="Q26" s="46" t="n">
        <f aca="false">H26-K26</f>
        <v>3.86</v>
      </c>
      <c r="R26" s="46" t="n">
        <f aca="false">I26-L26</f>
        <v>1327.2515</v>
      </c>
      <c r="S26" s="46"/>
      <c r="T26" s="47"/>
      <c r="U26" s="43" t="s">
        <v>121</v>
      </c>
      <c r="V26" s="43"/>
      <c r="W26" s="43"/>
    </row>
    <row r="27" customFormat="false" ht="49" hidden="false" customHeight="false" outlineLevel="0" collapsed="false">
      <c r="A27" s="43" t="s">
        <v>143</v>
      </c>
      <c r="B27" s="43" t="s">
        <v>144</v>
      </c>
      <c r="C27" s="43" t="s">
        <v>84</v>
      </c>
      <c r="D27" s="45" t="s">
        <v>80</v>
      </c>
      <c r="E27" s="46" t="n">
        <v>1175.91</v>
      </c>
      <c r="F27" s="46" t="n">
        <v>1.4</v>
      </c>
      <c r="G27" s="46" t="n">
        <v>1646.274</v>
      </c>
      <c r="H27" s="46" t="n">
        <v>1.4</v>
      </c>
      <c r="I27" s="46" t="n">
        <v>1646.274</v>
      </c>
      <c r="J27" s="46" t="n">
        <v>0</v>
      </c>
      <c r="K27" s="46" t="n">
        <v>0</v>
      </c>
      <c r="L27" s="46" t="n">
        <v>822.4405</v>
      </c>
      <c r="M27" s="46" t="n">
        <v>0</v>
      </c>
      <c r="N27" s="46" t="n">
        <v>0</v>
      </c>
      <c r="O27" s="45" t="s">
        <v>80</v>
      </c>
      <c r="P27" s="43"/>
      <c r="Q27" s="46" t="n">
        <f aca="false">H27-K27</f>
        <v>1.4</v>
      </c>
      <c r="R27" s="46" t="n">
        <f aca="false">I27-L27</f>
        <v>823.8335</v>
      </c>
      <c r="S27" s="46"/>
      <c r="T27" s="47"/>
      <c r="U27" s="43" t="s">
        <v>121</v>
      </c>
      <c r="V27" s="43"/>
      <c r="W27" s="43"/>
    </row>
    <row r="28" customFormat="false" ht="49" hidden="false" customHeight="false" outlineLevel="0" collapsed="false">
      <c r="A28" s="43" t="s">
        <v>145</v>
      </c>
      <c r="B28" s="43" t="s">
        <v>146</v>
      </c>
      <c r="C28" s="43" t="s">
        <v>84</v>
      </c>
      <c r="D28" s="45" t="s">
        <v>80</v>
      </c>
      <c r="E28" s="46" t="n">
        <v>445.794</v>
      </c>
      <c r="F28" s="46" t="n">
        <v>6.24</v>
      </c>
      <c r="G28" s="46" t="n">
        <v>2781.75</v>
      </c>
      <c r="H28" s="46" t="n">
        <v>6.24</v>
      </c>
      <c r="I28" s="46" t="n">
        <v>2781.75</v>
      </c>
      <c r="J28" s="46" t="n">
        <v>0</v>
      </c>
      <c r="K28" s="46" t="n">
        <v>0</v>
      </c>
      <c r="L28" s="46" t="n">
        <v>1390.18</v>
      </c>
      <c r="M28" s="46" t="n">
        <v>0</v>
      </c>
      <c r="N28" s="46" t="n">
        <v>0</v>
      </c>
      <c r="O28" s="45" t="s">
        <v>80</v>
      </c>
      <c r="P28" s="43"/>
      <c r="Q28" s="46" t="n">
        <f aca="false">H28-K28</f>
        <v>6.24</v>
      </c>
      <c r="R28" s="46" t="n">
        <f aca="false">I28-L28</f>
        <v>1391.57</v>
      </c>
      <c r="S28" s="46"/>
      <c r="T28" s="47"/>
      <c r="U28" s="43" t="s">
        <v>121</v>
      </c>
      <c r="V28" s="43"/>
      <c r="W28" s="43"/>
    </row>
    <row r="29" customFormat="false" ht="49" hidden="false" customHeight="false" outlineLevel="0" collapsed="false">
      <c r="A29" s="43" t="s">
        <v>147</v>
      </c>
      <c r="B29" s="43" t="s">
        <v>148</v>
      </c>
      <c r="C29" s="43" t="s">
        <v>84</v>
      </c>
      <c r="D29" s="45" t="s">
        <v>80</v>
      </c>
      <c r="E29" s="46" t="n">
        <v>546.166</v>
      </c>
      <c r="F29" s="46" t="n">
        <v>4.22</v>
      </c>
      <c r="G29" s="46" t="n">
        <v>2304.821</v>
      </c>
      <c r="H29" s="46" t="n">
        <v>0</v>
      </c>
      <c r="I29" s="46" t="n">
        <v>1152.41</v>
      </c>
      <c r="J29" s="46" t="n">
        <v>0</v>
      </c>
      <c r="K29" s="46" t="n">
        <v>0</v>
      </c>
      <c r="L29" s="46" t="n">
        <v>0</v>
      </c>
      <c r="M29" s="46" t="n">
        <v>0</v>
      </c>
      <c r="N29" s="46" t="n">
        <v>0</v>
      </c>
      <c r="O29" s="45" t="s">
        <v>80</v>
      </c>
      <c r="P29" s="43"/>
      <c r="Q29" s="46" t="n">
        <f aca="false">H29-K29</f>
        <v>0</v>
      </c>
      <c r="R29" s="46" t="n">
        <f aca="false">I29-L29</f>
        <v>1152.41</v>
      </c>
      <c r="S29" s="46"/>
      <c r="T29" s="47"/>
      <c r="U29" s="43"/>
      <c r="V29" s="43"/>
      <c r="W29" s="43"/>
    </row>
    <row r="30" customFormat="false" ht="96.9" hidden="false" customHeight="false" outlineLevel="0" collapsed="false">
      <c r="A30" s="43" t="s">
        <v>149</v>
      </c>
      <c r="B30" s="43" t="s">
        <v>150</v>
      </c>
      <c r="C30" s="43" t="s">
        <v>84</v>
      </c>
      <c r="D30" s="45" t="s">
        <v>80</v>
      </c>
      <c r="E30" s="46" t="n">
        <v>471.359</v>
      </c>
      <c r="F30" s="46" t="n">
        <v>2.63</v>
      </c>
      <c r="G30" s="46" t="n">
        <v>1239.674</v>
      </c>
      <c r="H30" s="46" t="n">
        <v>2.63</v>
      </c>
      <c r="I30" s="46" t="n">
        <v>1239.674</v>
      </c>
      <c r="J30" s="46" t="n">
        <f aca="false">L30/K30</f>
        <v>471.357414448669</v>
      </c>
      <c r="K30" s="46" t="n">
        <v>2.63</v>
      </c>
      <c r="L30" s="46" t="n">
        <v>1239.67</v>
      </c>
      <c r="M30" s="46" t="n">
        <v>2.63</v>
      </c>
      <c r="N30" s="46" t="n">
        <v>1239.67</v>
      </c>
      <c r="O30" s="45" t="s">
        <v>80</v>
      </c>
      <c r="P30" s="48" t="s">
        <v>151</v>
      </c>
      <c r="Q30" s="46" t="n">
        <f aca="false">H30-K30</f>
        <v>0</v>
      </c>
      <c r="R30" s="46" t="n">
        <f aca="false">I30-L30</f>
        <v>0.00399999999990541</v>
      </c>
      <c r="S30" s="46"/>
      <c r="T30" s="47" t="n">
        <f aca="false">J30/E30-1</f>
        <v>-3.36378711496277E-006</v>
      </c>
      <c r="U30" s="43" t="s">
        <v>101</v>
      </c>
      <c r="V30" s="43"/>
      <c r="W30" s="43"/>
    </row>
    <row r="31" customFormat="false" ht="81" hidden="false" customHeight="false" outlineLevel="0" collapsed="false">
      <c r="A31" s="43" t="s">
        <v>152</v>
      </c>
      <c r="B31" s="43" t="s">
        <v>153</v>
      </c>
      <c r="C31" s="43" t="s">
        <v>84</v>
      </c>
      <c r="D31" s="45" t="s">
        <v>80</v>
      </c>
      <c r="E31" s="46" t="n">
        <v>382.167</v>
      </c>
      <c r="F31" s="46" t="n">
        <v>5.757</v>
      </c>
      <c r="G31" s="46" t="n">
        <v>2200.135</v>
      </c>
      <c r="H31" s="46" t="n">
        <v>5.757</v>
      </c>
      <c r="I31" s="46" t="n">
        <v>2200.14</v>
      </c>
      <c r="J31" s="46" t="n">
        <f aca="false">L31/K31</f>
        <v>381.726960069444</v>
      </c>
      <c r="K31" s="46" t="n">
        <v>5.76</v>
      </c>
      <c r="L31" s="46" t="n">
        <v>2198.74729</v>
      </c>
      <c r="M31" s="46" t="n">
        <v>5.76</v>
      </c>
      <c r="N31" s="46" t="n">
        <v>2200.13729</v>
      </c>
      <c r="O31" s="45" t="s">
        <v>80</v>
      </c>
      <c r="P31" s="43" t="s">
        <v>154</v>
      </c>
      <c r="Q31" s="46" t="n">
        <f aca="false">H31-K31</f>
        <v>-0.00300000000000011</v>
      </c>
      <c r="R31" s="46" t="n">
        <f aca="false">I31-L31</f>
        <v>1.39271000000008</v>
      </c>
      <c r="S31" s="46"/>
      <c r="T31" s="47" t="n">
        <f aca="false">J31/E31-1</f>
        <v>-0.00115143361555425</v>
      </c>
      <c r="U31" s="43" t="s">
        <v>117</v>
      </c>
      <c r="V31" s="43"/>
      <c r="W31" s="43"/>
    </row>
    <row r="32" customFormat="false" ht="78.45" hidden="false" customHeight="false" outlineLevel="0" collapsed="false">
      <c r="A32" s="43" t="s">
        <v>155</v>
      </c>
      <c r="B32" s="43" t="s">
        <v>156</v>
      </c>
      <c r="C32" s="43" t="s">
        <v>84</v>
      </c>
      <c r="D32" s="45" t="s">
        <v>80</v>
      </c>
      <c r="E32" s="46" t="n">
        <v>692.841</v>
      </c>
      <c r="F32" s="46" t="n">
        <v>3.6</v>
      </c>
      <c r="G32" s="46" t="n">
        <v>2494.228</v>
      </c>
      <c r="H32" s="46" t="n">
        <v>3.6</v>
      </c>
      <c r="I32" s="46" t="n">
        <v>2494.228</v>
      </c>
      <c r="J32" s="46" t="n">
        <f aca="false">L32/K32</f>
        <v>692.841666666667</v>
      </c>
      <c r="K32" s="46" t="n">
        <v>3.6</v>
      </c>
      <c r="L32" s="46" t="n">
        <v>2494.23</v>
      </c>
      <c r="M32" s="46" t="n">
        <v>3.6</v>
      </c>
      <c r="N32" s="46" t="n">
        <v>2494.23</v>
      </c>
      <c r="O32" s="45" t="s">
        <v>80</v>
      </c>
      <c r="P32" s="48" t="s">
        <v>157</v>
      </c>
      <c r="Q32" s="46" t="n">
        <f aca="false">H32-K32</f>
        <v>0</v>
      </c>
      <c r="R32" s="46" t="n">
        <f aca="false">I32-L32</f>
        <v>-0.00199999999995271</v>
      </c>
      <c r="S32" s="46"/>
      <c r="T32" s="47" t="n">
        <f aca="false">J32/E32-1</f>
        <v>9.622217316263E-007</v>
      </c>
      <c r="U32" s="43" t="s">
        <v>86</v>
      </c>
      <c r="V32" s="43"/>
      <c r="W32" s="43"/>
    </row>
    <row r="33" customFormat="false" ht="49" hidden="false" customHeight="false" outlineLevel="0" collapsed="false">
      <c r="A33" s="43" t="s">
        <v>158</v>
      </c>
      <c r="B33" s="43" t="s">
        <v>159</v>
      </c>
      <c r="C33" s="43" t="s">
        <v>84</v>
      </c>
      <c r="D33" s="45" t="s">
        <v>80</v>
      </c>
      <c r="E33" s="46" t="n">
        <v>524.83</v>
      </c>
      <c r="F33" s="46" t="n">
        <v>3.5</v>
      </c>
      <c r="G33" s="46" t="n">
        <v>1836.905</v>
      </c>
      <c r="H33" s="46" t="n">
        <v>0</v>
      </c>
      <c r="I33" s="46" t="n">
        <v>918.45</v>
      </c>
      <c r="J33" s="46" t="n">
        <v>0</v>
      </c>
      <c r="K33" s="46" t="n">
        <v>0</v>
      </c>
      <c r="L33" s="46" t="n">
        <v>917.76</v>
      </c>
      <c r="M33" s="46" t="n">
        <v>0</v>
      </c>
      <c r="N33" s="46" t="n">
        <v>0</v>
      </c>
      <c r="O33" s="45" t="s">
        <v>80</v>
      </c>
      <c r="P33" s="43"/>
      <c r="Q33" s="46" t="n">
        <f aca="false">H33-K33</f>
        <v>0</v>
      </c>
      <c r="R33" s="46" t="n">
        <f aca="false">I33-L33</f>
        <v>0.690000000000055</v>
      </c>
      <c r="S33" s="46"/>
      <c r="T33" s="47"/>
      <c r="U33" s="43" t="s">
        <v>121</v>
      </c>
      <c r="V33" s="43"/>
      <c r="W33" s="43"/>
    </row>
    <row r="34" customFormat="false" ht="81" hidden="false" customHeight="false" outlineLevel="0" collapsed="false">
      <c r="A34" s="43" t="s">
        <v>160</v>
      </c>
      <c r="B34" s="43" t="s">
        <v>161</v>
      </c>
      <c r="C34" s="43" t="s">
        <v>84</v>
      </c>
      <c r="D34" s="45" t="s">
        <v>80</v>
      </c>
      <c r="E34" s="46" t="n">
        <v>365.968</v>
      </c>
      <c r="F34" s="46" t="n">
        <v>6.42</v>
      </c>
      <c r="G34" s="46" t="n">
        <v>2349.514</v>
      </c>
      <c r="H34" s="46" t="n">
        <v>6.42</v>
      </c>
      <c r="I34" s="46" t="n">
        <v>2349.514</v>
      </c>
      <c r="J34" s="46" t="n">
        <f aca="false">L34/K34</f>
        <v>365.967289719626</v>
      </c>
      <c r="K34" s="46" t="n">
        <v>6.42</v>
      </c>
      <c r="L34" s="46" t="n">
        <v>2349.51</v>
      </c>
      <c r="M34" s="46" t="n">
        <v>6.42</v>
      </c>
      <c r="N34" s="46" t="n">
        <v>2349.51</v>
      </c>
      <c r="O34" s="45" t="s">
        <v>80</v>
      </c>
      <c r="P34" s="43" t="s">
        <v>162</v>
      </c>
      <c r="Q34" s="46" t="n">
        <f aca="false">H34-K34</f>
        <v>0</v>
      </c>
      <c r="R34" s="46" t="n">
        <f aca="false">I34-L34</f>
        <v>0.00399999999990541</v>
      </c>
      <c r="S34" s="46"/>
      <c r="T34" s="47" t="n">
        <f aca="false">J34/E34-1</f>
        <v>-1.94082644877636E-006</v>
      </c>
      <c r="U34" s="43" t="s">
        <v>163</v>
      </c>
      <c r="V34" s="43"/>
      <c r="W34" s="43"/>
    </row>
    <row r="35" customFormat="false" ht="65" hidden="false" customHeight="false" outlineLevel="0" collapsed="false">
      <c r="A35" s="43" t="s">
        <v>164</v>
      </c>
      <c r="B35" s="43" t="s">
        <v>165</v>
      </c>
      <c r="C35" s="43" t="s">
        <v>84</v>
      </c>
      <c r="D35" s="45" t="s">
        <v>80</v>
      </c>
      <c r="E35" s="46" t="n">
        <v>849.39</v>
      </c>
      <c r="F35" s="46" t="n">
        <v>3.42</v>
      </c>
      <c r="G35" s="46" t="n">
        <v>2904.914</v>
      </c>
      <c r="H35" s="46" t="n">
        <v>0</v>
      </c>
      <c r="I35" s="46" t="n">
        <v>1452.45</v>
      </c>
      <c r="J35" s="46" t="n">
        <f aca="false">L35/K35</f>
        <v>848.982456140351</v>
      </c>
      <c r="K35" s="46" t="n">
        <v>3.42</v>
      </c>
      <c r="L35" s="46" t="n">
        <v>2903.52</v>
      </c>
      <c r="M35" s="46" t="n">
        <v>3.42</v>
      </c>
      <c r="N35" s="46" t="n">
        <v>2645.074</v>
      </c>
      <c r="O35" s="45" t="s">
        <v>80</v>
      </c>
      <c r="P35" s="43" t="s">
        <v>166</v>
      </c>
      <c r="Q35" s="46" t="n">
        <f aca="false">H35-K35</f>
        <v>-3.42</v>
      </c>
      <c r="R35" s="46" t="n">
        <f aca="false">I35-L35</f>
        <v>-1451.07</v>
      </c>
      <c r="S35" s="46"/>
      <c r="T35" s="47" t="n">
        <f aca="false">J35/E35-1</f>
        <v>-0.000479807696875501</v>
      </c>
      <c r="U35" s="43" t="s">
        <v>108</v>
      </c>
      <c r="V35" s="43"/>
      <c r="W35" s="43"/>
    </row>
    <row r="36" customFormat="false" ht="65" hidden="false" customHeight="false" outlineLevel="0" collapsed="false">
      <c r="A36" s="43" t="s">
        <v>167</v>
      </c>
      <c r="B36" s="43" t="s">
        <v>168</v>
      </c>
      <c r="C36" s="43" t="s">
        <v>84</v>
      </c>
      <c r="D36" s="45" t="s">
        <v>80</v>
      </c>
      <c r="E36" s="46" t="n">
        <v>707.764</v>
      </c>
      <c r="F36" s="46" t="n">
        <v>4.84</v>
      </c>
      <c r="G36" s="46" t="n">
        <v>3425.578</v>
      </c>
      <c r="H36" s="46" t="n">
        <v>4.84</v>
      </c>
      <c r="I36" s="46" t="n">
        <v>3425.58</v>
      </c>
      <c r="J36" s="46" t="n">
        <v>0</v>
      </c>
      <c r="K36" s="46" t="n">
        <v>0</v>
      </c>
      <c r="L36" s="46" t="n">
        <v>1710.9275</v>
      </c>
      <c r="M36" s="46" t="n">
        <v>0</v>
      </c>
      <c r="N36" s="46" t="n">
        <v>0</v>
      </c>
      <c r="O36" s="45" t="s">
        <v>80</v>
      </c>
      <c r="P36" s="43"/>
      <c r="Q36" s="46" t="n">
        <f aca="false">H36-K36</f>
        <v>4.84</v>
      </c>
      <c r="R36" s="46" t="n">
        <f aca="false">I36-L36</f>
        <v>1714.6525</v>
      </c>
      <c r="S36" s="46"/>
      <c r="T36" s="47"/>
      <c r="U36" s="43" t="s">
        <v>121</v>
      </c>
      <c r="V36" s="43"/>
      <c r="W36" s="43"/>
    </row>
    <row r="37" customFormat="false" ht="65" hidden="false" customHeight="false" outlineLevel="0" collapsed="false">
      <c r="A37" s="43" t="s">
        <v>169</v>
      </c>
      <c r="B37" s="43" t="s">
        <v>170</v>
      </c>
      <c r="C37" s="43" t="s">
        <v>84</v>
      </c>
      <c r="D37" s="45" t="s">
        <v>80</v>
      </c>
      <c r="E37" s="46" t="n">
        <v>466.851</v>
      </c>
      <c r="F37" s="46" t="n">
        <v>3.85</v>
      </c>
      <c r="G37" s="46" t="n">
        <v>1797.376</v>
      </c>
      <c r="H37" s="46" t="n">
        <v>3.85</v>
      </c>
      <c r="I37" s="46" t="n">
        <v>1797.38</v>
      </c>
      <c r="J37" s="46" t="n">
        <v>0</v>
      </c>
      <c r="K37" s="46" t="n">
        <v>0</v>
      </c>
      <c r="L37" s="46" t="n">
        <v>898.0085</v>
      </c>
      <c r="M37" s="46" t="n">
        <v>0</v>
      </c>
      <c r="N37" s="46" t="n">
        <v>0</v>
      </c>
      <c r="O37" s="45" t="s">
        <v>80</v>
      </c>
      <c r="P37" s="43"/>
      <c r="Q37" s="46" t="n">
        <f aca="false">H37-K37</f>
        <v>3.85</v>
      </c>
      <c r="R37" s="46" t="n">
        <f aca="false">I37-L37</f>
        <v>899.3715</v>
      </c>
      <c r="S37" s="46"/>
      <c r="T37" s="47"/>
      <c r="U37" s="43" t="s">
        <v>121</v>
      </c>
      <c r="V37" s="43"/>
      <c r="W37" s="43"/>
    </row>
    <row r="38" customFormat="false" ht="144" hidden="false" customHeight="false" outlineLevel="0" collapsed="false">
      <c r="A38" s="43" t="s">
        <v>171</v>
      </c>
      <c r="B38" s="43" t="s">
        <v>172</v>
      </c>
      <c r="C38" s="43" t="s">
        <v>84</v>
      </c>
      <c r="D38" s="45" t="s">
        <v>80</v>
      </c>
      <c r="E38" s="46" t="n">
        <v>292.582</v>
      </c>
      <c r="F38" s="46" t="n">
        <v>4.291</v>
      </c>
      <c r="G38" s="46" t="n">
        <v>1255.469</v>
      </c>
      <c r="H38" s="46" t="n">
        <v>4.291</v>
      </c>
      <c r="I38" s="46" t="n">
        <v>1255.469</v>
      </c>
      <c r="J38" s="46" t="n">
        <v>0</v>
      </c>
      <c r="K38" s="46" t="n">
        <v>0</v>
      </c>
      <c r="L38" s="46" t="n">
        <v>626.1165</v>
      </c>
      <c r="M38" s="46" t="n">
        <v>0</v>
      </c>
      <c r="N38" s="46" t="n">
        <v>0</v>
      </c>
      <c r="O38" s="45" t="s">
        <v>80</v>
      </c>
      <c r="P38" s="43"/>
      <c r="Q38" s="46" t="n">
        <f aca="false">H38-K38</f>
        <v>4.291</v>
      </c>
      <c r="R38" s="46" t="n">
        <f aca="false">I38-L38</f>
        <v>629.3525</v>
      </c>
      <c r="S38" s="46"/>
      <c r="T38" s="47"/>
      <c r="U38" s="43" t="s">
        <v>121</v>
      </c>
      <c r="V38" s="43"/>
      <c r="W38" s="43"/>
    </row>
    <row r="39" customFormat="false" ht="144" hidden="false" customHeight="false" outlineLevel="0" collapsed="false">
      <c r="A39" s="43" t="s">
        <v>173</v>
      </c>
      <c r="B39" s="43" t="s">
        <v>174</v>
      </c>
      <c r="C39" s="43" t="s">
        <v>84</v>
      </c>
      <c r="D39" s="45" t="s">
        <v>80</v>
      </c>
      <c r="E39" s="46" t="n">
        <v>742.49</v>
      </c>
      <c r="F39" s="46" t="n">
        <v>2.007</v>
      </c>
      <c r="G39" s="46" t="n">
        <v>1490.177</v>
      </c>
      <c r="H39" s="46" t="n">
        <v>0</v>
      </c>
      <c r="I39" s="46" t="n">
        <v>745.088</v>
      </c>
      <c r="J39" s="46" t="n">
        <v>0</v>
      </c>
      <c r="K39" s="46" t="n">
        <v>0</v>
      </c>
      <c r="L39" s="46" t="n">
        <v>743.4525</v>
      </c>
      <c r="M39" s="46" t="n">
        <v>0</v>
      </c>
      <c r="N39" s="46" t="n">
        <v>0</v>
      </c>
      <c r="O39" s="45" t="s">
        <v>80</v>
      </c>
      <c r="P39" s="43"/>
      <c r="Q39" s="46" t="n">
        <f aca="false">H39-K39</f>
        <v>0</v>
      </c>
      <c r="R39" s="46" t="n">
        <f aca="false">I39-L39</f>
        <v>1.63549999999998</v>
      </c>
      <c r="S39" s="46"/>
      <c r="T39" s="47"/>
      <c r="U39" s="43" t="s">
        <v>121</v>
      </c>
      <c r="V39" s="43"/>
      <c r="W39" s="43"/>
    </row>
    <row r="40" customFormat="false" ht="97" hidden="false" customHeight="false" outlineLevel="0" collapsed="false">
      <c r="A40" s="43" t="s">
        <v>175</v>
      </c>
      <c r="B40" s="43" t="s">
        <v>176</v>
      </c>
      <c r="C40" s="43" t="s">
        <v>84</v>
      </c>
      <c r="D40" s="45" t="s">
        <v>80</v>
      </c>
      <c r="E40" s="46" t="n">
        <v>513.363</v>
      </c>
      <c r="F40" s="46" t="n">
        <v>1.638</v>
      </c>
      <c r="G40" s="46" t="n">
        <v>840.889</v>
      </c>
      <c r="H40" s="46" t="n">
        <v>0</v>
      </c>
      <c r="I40" s="46" t="n">
        <v>420.444</v>
      </c>
      <c r="J40" s="46" t="n">
        <v>0</v>
      </c>
      <c r="K40" s="46" t="n">
        <v>0</v>
      </c>
      <c r="L40" s="46" t="n">
        <v>418.5855</v>
      </c>
      <c r="M40" s="46" t="n">
        <v>0</v>
      </c>
      <c r="N40" s="46" t="n">
        <v>0</v>
      </c>
      <c r="O40" s="45" t="s">
        <v>80</v>
      </c>
      <c r="P40" s="43"/>
      <c r="Q40" s="46" t="n">
        <f aca="false">H40-K40</f>
        <v>0</v>
      </c>
      <c r="R40" s="46" t="n">
        <f aca="false">I40-L40</f>
        <v>1.85849999999999</v>
      </c>
      <c r="S40" s="46"/>
      <c r="T40" s="47"/>
      <c r="U40" s="43" t="s">
        <v>121</v>
      </c>
      <c r="V40" s="43"/>
      <c r="W40" s="43"/>
    </row>
    <row r="41" customFormat="false" ht="125.75" hidden="false" customHeight="false" outlineLevel="0" collapsed="false">
      <c r="A41" s="43" t="s">
        <v>177</v>
      </c>
      <c r="B41" s="43" t="s">
        <v>178</v>
      </c>
      <c r="C41" s="43" t="s">
        <v>84</v>
      </c>
      <c r="D41" s="45" t="s">
        <v>80</v>
      </c>
      <c r="E41" s="46" t="n">
        <f aca="false">G41/F41</f>
        <v>434.683766233766</v>
      </c>
      <c r="F41" s="46" t="n">
        <v>3.08</v>
      </c>
      <c r="G41" s="46" t="n">
        <v>1338.826</v>
      </c>
      <c r="H41" s="46" t="n">
        <v>3.08</v>
      </c>
      <c r="I41" s="46" t="n">
        <v>1338.826</v>
      </c>
      <c r="J41" s="46" t="n">
        <f aca="false">L41/K41</f>
        <v>434.516883116883</v>
      </c>
      <c r="K41" s="46" t="n">
        <v>3.08</v>
      </c>
      <c r="L41" s="46" t="n">
        <v>1338.312</v>
      </c>
      <c r="M41" s="46" t="n">
        <v>3.08</v>
      </c>
      <c r="N41" s="46" t="n">
        <v>1338.312</v>
      </c>
      <c r="O41" s="45" t="s">
        <v>80</v>
      </c>
      <c r="P41" s="48" t="s">
        <v>179</v>
      </c>
      <c r="Q41" s="46" t="n">
        <f aca="false">H41-K41</f>
        <v>0</v>
      </c>
      <c r="R41" s="46" t="n">
        <f aca="false">I41-L41</f>
        <v>0.514000000000124</v>
      </c>
      <c r="S41" s="46" t="n">
        <f aca="false">G41-L41</f>
        <v>0.514000000000124</v>
      </c>
      <c r="T41" s="47" t="n">
        <f aca="false">J41/E41-1</f>
        <v>-0.000383918447953713</v>
      </c>
      <c r="U41" s="43" t="s">
        <v>163</v>
      </c>
      <c r="V41" s="43"/>
      <c r="W41" s="43"/>
    </row>
    <row r="42" customFormat="false" ht="81" hidden="false" customHeight="false" outlineLevel="0" collapsed="false">
      <c r="A42" s="43" t="s">
        <v>180</v>
      </c>
      <c r="B42" s="43" t="s">
        <v>181</v>
      </c>
      <c r="C42" s="43" t="s">
        <v>84</v>
      </c>
      <c r="D42" s="45" t="s">
        <v>80</v>
      </c>
      <c r="E42" s="46" t="n">
        <f aca="false">G42/F42</f>
        <v>491.064227642276</v>
      </c>
      <c r="F42" s="46" t="n">
        <v>1.23</v>
      </c>
      <c r="G42" s="46" t="n">
        <v>604.009</v>
      </c>
      <c r="H42" s="46" t="n">
        <v>1.23</v>
      </c>
      <c r="I42" s="46" t="n">
        <v>604.008</v>
      </c>
      <c r="J42" s="46" t="n">
        <f aca="false">L42/K42</f>
        <v>490.930894308943</v>
      </c>
      <c r="K42" s="46" t="n">
        <v>1.23</v>
      </c>
      <c r="L42" s="46" t="n">
        <v>603.845</v>
      </c>
      <c r="M42" s="46" t="n">
        <v>1.23</v>
      </c>
      <c r="N42" s="46" t="n">
        <v>603.845</v>
      </c>
      <c r="O42" s="45" t="s">
        <v>80</v>
      </c>
      <c r="P42" s="43" t="s">
        <v>182</v>
      </c>
      <c r="Q42" s="46" t="n">
        <f aca="false">H42-K42</f>
        <v>0</v>
      </c>
      <c r="R42" s="46" t="n">
        <f aca="false">I42-L42</f>
        <v>0.163000000000011</v>
      </c>
      <c r="S42" s="46" t="n">
        <f aca="false">G42-L42</f>
        <v>0.163999999999987</v>
      </c>
      <c r="T42" s="47" t="n">
        <f aca="false">J42/E42-1</f>
        <v>-0.000271519132993059</v>
      </c>
      <c r="U42" s="43" t="s">
        <v>163</v>
      </c>
      <c r="V42" s="43"/>
      <c r="W42" s="43"/>
    </row>
    <row r="43" customFormat="false" ht="81" hidden="false" customHeight="false" outlineLevel="0" collapsed="false">
      <c r="A43" s="43" t="s">
        <v>183</v>
      </c>
      <c r="B43" s="43" t="s">
        <v>184</v>
      </c>
      <c r="C43" s="43" t="s">
        <v>84</v>
      </c>
      <c r="D43" s="45" t="s">
        <v>80</v>
      </c>
      <c r="E43" s="46" t="n">
        <f aca="false">G43/F43</f>
        <v>878.41724137931</v>
      </c>
      <c r="F43" s="46" t="n">
        <v>0.58</v>
      </c>
      <c r="G43" s="46" t="n">
        <v>509.482</v>
      </c>
      <c r="H43" s="46" t="n">
        <v>0</v>
      </c>
      <c r="I43" s="46" t="n">
        <v>254.74</v>
      </c>
      <c r="J43" s="46" t="n">
        <f aca="false">L43/K43</f>
        <v>877.891379310345</v>
      </c>
      <c r="K43" s="46" t="n">
        <v>0.58</v>
      </c>
      <c r="L43" s="46" t="n">
        <v>509.177</v>
      </c>
      <c r="M43" s="46" t="n">
        <v>0.58</v>
      </c>
      <c r="N43" s="46" t="n">
        <v>509.177</v>
      </c>
      <c r="O43" s="45" t="s">
        <v>80</v>
      </c>
      <c r="P43" s="43" t="s">
        <v>185</v>
      </c>
      <c r="Q43" s="46" t="n">
        <f aca="false">H43-K43</f>
        <v>-0.58</v>
      </c>
      <c r="R43" s="46" t="n">
        <f aca="false">I43-L43</f>
        <v>-254.437</v>
      </c>
      <c r="S43" s="46" t="n">
        <f aca="false">G43-L43</f>
        <v>0.305000000000007</v>
      </c>
      <c r="T43" s="47" t="n">
        <f aca="false">J43/E43-1</f>
        <v>-0.000598647253484907</v>
      </c>
      <c r="U43" s="43" t="s">
        <v>163</v>
      </c>
      <c r="V43" s="43"/>
      <c r="W43" s="43"/>
    </row>
    <row r="44" customFormat="false" ht="81" hidden="false" customHeight="false" outlineLevel="0" collapsed="false">
      <c r="A44" s="43" t="s">
        <v>186</v>
      </c>
      <c r="B44" s="43" t="s">
        <v>187</v>
      </c>
      <c r="C44" s="43" t="s">
        <v>84</v>
      </c>
      <c r="D44" s="45" t="s">
        <v>80</v>
      </c>
      <c r="E44" s="46" t="n">
        <v>516.71</v>
      </c>
      <c r="F44" s="46" t="n">
        <v>1.1</v>
      </c>
      <c r="G44" s="46" t="n">
        <v>568.381</v>
      </c>
      <c r="H44" s="46" t="n">
        <v>0</v>
      </c>
      <c r="I44" s="46" t="n">
        <v>0</v>
      </c>
      <c r="J44" s="46" t="n">
        <f aca="false">L44/K44</f>
        <v>514.980909090909</v>
      </c>
      <c r="K44" s="46" t="n">
        <v>1.1</v>
      </c>
      <c r="L44" s="46" t="n">
        <v>566.479</v>
      </c>
      <c r="M44" s="46" t="n">
        <v>1.1</v>
      </c>
      <c r="N44" s="46" t="n">
        <v>566.479</v>
      </c>
      <c r="O44" s="45" t="s">
        <v>80</v>
      </c>
      <c r="P44" s="43" t="s">
        <v>188</v>
      </c>
      <c r="Q44" s="46" t="n">
        <f aca="false">H44-K44</f>
        <v>-1.1</v>
      </c>
      <c r="R44" s="46" t="n">
        <f aca="false">I44-L44</f>
        <v>-566.479</v>
      </c>
      <c r="S44" s="46" t="n">
        <f aca="false">G44-L44</f>
        <v>1.90199999999993</v>
      </c>
      <c r="T44" s="47" t="n">
        <f aca="false">J44/E44-1</f>
        <v>-0.0033463469046292</v>
      </c>
      <c r="U44" s="43" t="s">
        <v>86</v>
      </c>
      <c r="V44" s="43"/>
      <c r="W44" s="43"/>
    </row>
    <row r="45" customFormat="false" ht="34" hidden="false" customHeight="false" outlineLevel="0" collapsed="false">
      <c r="A45" s="43" t="s">
        <v>189</v>
      </c>
      <c r="B45" s="43" t="s">
        <v>190</v>
      </c>
      <c r="C45" s="43" t="s">
        <v>84</v>
      </c>
      <c r="D45" s="45" t="s">
        <v>80</v>
      </c>
      <c r="E45" s="46" t="n">
        <v>413.674</v>
      </c>
      <c r="F45" s="46" t="n">
        <v>2.41</v>
      </c>
      <c r="G45" s="46" t="n">
        <v>998.61</v>
      </c>
      <c r="H45" s="46" t="n">
        <v>0</v>
      </c>
      <c r="I45" s="46" t="n">
        <v>499.31</v>
      </c>
      <c r="J45" s="46" t="n">
        <v>0</v>
      </c>
      <c r="K45" s="46" t="n">
        <v>0</v>
      </c>
      <c r="L45" s="46" t="n">
        <v>498.6295</v>
      </c>
      <c r="M45" s="46" t="n">
        <v>0</v>
      </c>
      <c r="N45" s="46" t="n">
        <v>0</v>
      </c>
      <c r="O45" s="45" t="s">
        <v>80</v>
      </c>
      <c r="P45" s="43"/>
      <c r="Q45" s="46" t="n">
        <f aca="false">H45-K45</f>
        <v>0</v>
      </c>
      <c r="R45" s="46" t="n">
        <f aca="false">I45-L45</f>
        <v>0.680499999999995</v>
      </c>
      <c r="S45" s="46"/>
      <c r="T45" s="47"/>
      <c r="U45" s="43" t="s">
        <v>121</v>
      </c>
      <c r="V45" s="43"/>
      <c r="W45" s="43"/>
    </row>
    <row r="46" customFormat="false" ht="128" hidden="false" customHeight="false" outlineLevel="0" collapsed="false">
      <c r="A46" s="43" t="s">
        <v>191</v>
      </c>
      <c r="B46" s="43" t="s">
        <v>192</v>
      </c>
      <c r="C46" s="43" t="s">
        <v>84</v>
      </c>
      <c r="D46" s="45" t="s">
        <v>80</v>
      </c>
      <c r="E46" s="46" t="n">
        <v>849.283</v>
      </c>
      <c r="F46" s="46" t="n">
        <v>2.15</v>
      </c>
      <c r="G46" s="46" t="n">
        <v>1825.958</v>
      </c>
      <c r="H46" s="46" t="n">
        <v>2.15</v>
      </c>
      <c r="I46" s="46" t="n">
        <v>1825.958</v>
      </c>
      <c r="J46" s="46" t="n">
        <f aca="false">L46/K46</f>
        <v>849.282497674419</v>
      </c>
      <c r="K46" s="46" t="n">
        <v>2.15</v>
      </c>
      <c r="L46" s="46" t="n">
        <v>1825.95737</v>
      </c>
      <c r="M46" s="46" t="n">
        <v>2.15</v>
      </c>
      <c r="N46" s="46" t="n">
        <v>1825.95737</v>
      </c>
      <c r="O46" s="45" t="s">
        <v>80</v>
      </c>
      <c r="P46" s="43" t="s">
        <v>193</v>
      </c>
      <c r="Q46" s="46" t="n">
        <f aca="false">H46-K46</f>
        <v>0</v>
      </c>
      <c r="R46" s="46" t="n">
        <f aca="false">I46-L46</f>
        <v>0.000630000000001019</v>
      </c>
      <c r="S46" s="46"/>
      <c r="T46" s="47" t="n">
        <f aca="false">J46/E46-1</f>
        <v>-5.9147019471073E-007</v>
      </c>
      <c r="U46" s="43" t="s">
        <v>194</v>
      </c>
      <c r="V46" s="43"/>
      <c r="W46" s="43"/>
    </row>
    <row r="47" customFormat="false" ht="49" hidden="false" customHeight="false" outlineLevel="0" collapsed="false">
      <c r="A47" s="43" t="s">
        <v>195</v>
      </c>
      <c r="B47" s="43" t="s">
        <v>196</v>
      </c>
      <c r="C47" s="43" t="s">
        <v>84</v>
      </c>
      <c r="D47" s="45" t="s">
        <v>80</v>
      </c>
      <c r="E47" s="46" t="n">
        <v>753.409</v>
      </c>
      <c r="F47" s="46" t="n">
        <v>2.728</v>
      </c>
      <c r="G47" s="46" t="n">
        <v>2055.3</v>
      </c>
      <c r="H47" s="46" t="n">
        <v>2.728</v>
      </c>
      <c r="I47" s="46" t="n">
        <v>2055.3</v>
      </c>
      <c r="J47" s="46" t="n">
        <v>0</v>
      </c>
      <c r="K47" s="46" t="n">
        <v>0</v>
      </c>
      <c r="L47" s="46" t="n">
        <v>1026.01</v>
      </c>
      <c r="M47" s="46" t="n">
        <v>0</v>
      </c>
      <c r="N47" s="46" t="n">
        <v>0</v>
      </c>
      <c r="O47" s="45" t="s">
        <v>80</v>
      </c>
      <c r="P47" s="43"/>
      <c r="Q47" s="46" t="n">
        <f aca="false">H47-K47</f>
        <v>2.728</v>
      </c>
      <c r="R47" s="46" t="n">
        <f aca="false">I47-L47</f>
        <v>1029.29</v>
      </c>
      <c r="S47" s="46"/>
      <c r="T47" s="47"/>
      <c r="U47" s="43" t="s">
        <v>121</v>
      </c>
      <c r="V47" s="43"/>
      <c r="W47" s="43"/>
    </row>
    <row r="48" customFormat="false" ht="49" hidden="false" customHeight="false" outlineLevel="0" collapsed="false">
      <c r="A48" s="43" t="s">
        <v>197</v>
      </c>
      <c r="B48" s="43" t="s">
        <v>198</v>
      </c>
      <c r="C48" s="43" t="s">
        <v>84</v>
      </c>
      <c r="D48" s="45" t="s">
        <v>80</v>
      </c>
      <c r="E48" s="46" t="n">
        <v>628.64</v>
      </c>
      <c r="F48" s="46" t="n">
        <v>3.45</v>
      </c>
      <c r="G48" s="46" t="n">
        <v>2168.808</v>
      </c>
      <c r="H48" s="46" t="n">
        <v>0</v>
      </c>
      <c r="I48" s="46" t="n">
        <v>1084.405</v>
      </c>
      <c r="J48" s="46" t="n">
        <v>0</v>
      </c>
      <c r="K48" s="46" t="n">
        <v>0</v>
      </c>
      <c r="L48" s="46" t="n">
        <v>1082.77417</v>
      </c>
      <c r="M48" s="46" t="n">
        <v>0</v>
      </c>
      <c r="N48" s="46" t="n">
        <v>0</v>
      </c>
      <c r="O48" s="45" t="s">
        <v>80</v>
      </c>
      <c r="P48" s="43"/>
      <c r="Q48" s="46" t="n">
        <f aca="false">H48-K48</f>
        <v>0</v>
      </c>
      <c r="R48" s="46" t="n">
        <f aca="false">I48-L48</f>
        <v>1.63083000000006</v>
      </c>
      <c r="S48" s="46"/>
      <c r="T48" s="47"/>
      <c r="U48" s="43" t="s">
        <v>121</v>
      </c>
      <c r="V48" s="43"/>
      <c r="W48" s="43"/>
    </row>
    <row r="49" customFormat="false" ht="49" hidden="false" customHeight="false" outlineLevel="0" collapsed="false">
      <c r="A49" s="43" t="s">
        <v>199</v>
      </c>
      <c r="B49" s="43" t="s">
        <v>200</v>
      </c>
      <c r="C49" s="43" t="s">
        <v>84</v>
      </c>
      <c r="D49" s="45" t="s">
        <v>80</v>
      </c>
      <c r="E49" s="46" t="n">
        <v>1036.27</v>
      </c>
      <c r="F49" s="46" t="n">
        <v>0.59</v>
      </c>
      <c r="G49" s="46" t="n">
        <v>611.399</v>
      </c>
      <c r="H49" s="46" t="n">
        <v>0</v>
      </c>
      <c r="I49" s="46" t="n">
        <v>0</v>
      </c>
      <c r="J49" s="46" t="n">
        <v>0</v>
      </c>
      <c r="K49" s="46" t="n">
        <v>0</v>
      </c>
      <c r="L49" s="46" t="n">
        <v>0</v>
      </c>
      <c r="M49" s="46" t="n">
        <v>0</v>
      </c>
      <c r="N49" s="46" t="n">
        <v>0</v>
      </c>
      <c r="O49" s="45" t="s">
        <v>80</v>
      </c>
      <c r="P49" s="43"/>
      <c r="Q49" s="46" t="n">
        <f aca="false">H49-K49</f>
        <v>0</v>
      </c>
      <c r="R49" s="46" t="n">
        <f aca="false">I49-L49</f>
        <v>0</v>
      </c>
      <c r="S49" s="46"/>
      <c r="T49" s="47"/>
      <c r="U49" s="43"/>
      <c r="V49" s="43"/>
      <c r="W49" s="43"/>
    </row>
    <row r="50" customFormat="false" ht="49" hidden="false" customHeight="false" outlineLevel="0" collapsed="false">
      <c r="A50" s="43" t="s">
        <v>201</v>
      </c>
      <c r="B50" s="43" t="s">
        <v>202</v>
      </c>
      <c r="C50" s="43" t="s">
        <v>84</v>
      </c>
      <c r="D50" s="45" t="s">
        <v>80</v>
      </c>
      <c r="E50" s="46" t="n">
        <v>560.722</v>
      </c>
      <c r="F50" s="46" t="n">
        <v>3.522</v>
      </c>
      <c r="G50" s="46" t="n">
        <v>1974.863</v>
      </c>
      <c r="H50" s="46" t="n">
        <v>3.522</v>
      </c>
      <c r="I50" s="46" t="n">
        <v>1974.862</v>
      </c>
      <c r="J50" s="46" t="n">
        <v>0</v>
      </c>
      <c r="K50" s="46" t="n">
        <v>0</v>
      </c>
      <c r="L50" s="46" t="n">
        <v>986.735</v>
      </c>
      <c r="M50" s="46" t="n">
        <v>0</v>
      </c>
      <c r="N50" s="46" t="n">
        <v>0</v>
      </c>
      <c r="O50" s="45" t="s">
        <v>80</v>
      </c>
      <c r="P50" s="43"/>
      <c r="Q50" s="46" t="n">
        <f aca="false">H50-K50</f>
        <v>3.522</v>
      </c>
      <c r="R50" s="46" t="n">
        <f aca="false">I50-L50</f>
        <v>988.127</v>
      </c>
      <c r="S50" s="46"/>
      <c r="T50" s="47"/>
      <c r="U50" s="43" t="s">
        <v>121</v>
      </c>
      <c r="V50" s="43"/>
      <c r="W50" s="43"/>
    </row>
    <row r="51" customFormat="false" ht="49" hidden="false" customHeight="false" outlineLevel="0" collapsed="false">
      <c r="A51" s="43" t="s">
        <v>203</v>
      </c>
      <c r="B51" s="43" t="s">
        <v>204</v>
      </c>
      <c r="C51" s="43" t="s">
        <v>84</v>
      </c>
      <c r="D51" s="45" t="s">
        <v>80</v>
      </c>
      <c r="E51" s="46" t="n">
        <v>687.01</v>
      </c>
      <c r="F51" s="46" t="n">
        <v>2.257</v>
      </c>
      <c r="G51" s="46" t="n">
        <v>1550.581</v>
      </c>
      <c r="H51" s="46" t="n">
        <v>0</v>
      </c>
      <c r="I51" s="46" t="n">
        <v>775.29</v>
      </c>
      <c r="J51" s="46" t="n">
        <v>0</v>
      </c>
      <c r="K51" s="46" t="n">
        <v>0</v>
      </c>
      <c r="L51" s="46" t="n">
        <v>773.627</v>
      </c>
      <c r="M51" s="46" t="n">
        <v>0</v>
      </c>
      <c r="N51" s="46" t="n">
        <v>0</v>
      </c>
      <c r="O51" s="45" t="s">
        <v>80</v>
      </c>
      <c r="P51" s="43"/>
      <c r="Q51" s="46" t="n">
        <f aca="false">H51-K51</f>
        <v>0</v>
      </c>
      <c r="R51" s="46" t="n">
        <f aca="false">I51-L51</f>
        <v>1.66300000000001</v>
      </c>
      <c r="S51" s="46"/>
      <c r="T51" s="47"/>
      <c r="U51" s="43" t="s">
        <v>121</v>
      </c>
      <c r="V51" s="43"/>
      <c r="W51" s="43"/>
    </row>
    <row r="52" customFormat="false" ht="81" hidden="false" customHeight="false" outlineLevel="0" collapsed="false">
      <c r="A52" s="43" t="s">
        <v>205</v>
      </c>
      <c r="B52" s="43" t="s">
        <v>206</v>
      </c>
      <c r="C52" s="43" t="s">
        <v>84</v>
      </c>
      <c r="D52" s="45" t="s">
        <v>80</v>
      </c>
      <c r="E52" s="46" t="n">
        <v>912.82</v>
      </c>
      <c r="F52" s="46" t="n">
        <v>2.688</v>
      </c>
      <c r="G52" s="46" t="n">
        <v>2453.66</v>
      </c>
      <c r="H52" s="46" t="n">
        <v>2.688</v>
      </c>
      <c r="I52" s="46" t="n">
        <v>2453.662</v>
      </c>
      <c r="J52" s="46" t="n">
        <f aca="false">L52/K52</f>
        <v>910.524364312268</v>
      </c>
      <c r="K52" s="46" t="n">
        <v>2.69</v>
      </c>
      <c r="L52" s="46" t="n">
        <v>2449.31054</v>
      </c>
      <c r="M52" s="46" t="n">
        <v>2.69</v>
      </c>
      <c r="N52" s="46" t="n">
        <v>2453.03124</v>
      </c>
      <c r="O52" s="45" t="s">
        <v>80</v>
      </c>
      <c r="P52" s="43" t="s">
        <v>207</v>
      </c>
      <c r="Q52" s="46" t="n">
        <f aca="false">H52-K52</f>
        <v>-0.00199999999999978</v>
      </c>
      <c r="R52" s="46" t="n">
        <f aca="false">I52-L52</f>
        <v>4.35145999999986</v>
      </c>
      <c r="S52" s="46"/>
      <c r="T52" s="47" t="n">
        <f aca="false">J52/E52-1</f>
        <v>-0.00251488320559634</v>
      </c>
      <c r="U52" s="43" t="s">
        <v>208</v>
      </c>
      <c r="V52" s="43"/>
      <c r="W52" s="43"/>
    </row>
    <row r="53" customFormat="false" ht="81" hidden="false" customHeight="false" outlineLevel="0" collapsed="false">
      <c r="A53" s="43" t="s">
        <v>209</v>
      </c>
      <c r="B53" s="43" t="s">
        <v>210</v>
      </c>
      <c r="C53" s="43" t="s">
        <v>84</v>
      </c>
      <c r="D53" s="45" t="s">
        <v>80</v>
      </c>
      <c r="E53" s="46" t="n">
        <v>894.209</v>
      </c>
      <c r="F53" s="46" t="n">
        <v>4.073</v>
      </c>
      <c r="G53" s="46" t="n">
        <v>3642.113</v>
      </c>
      <c r="H53" s="46" t="n">
        <v>4.073</v>
      </c>
      <c r="I53" s="46" t="n">
        <v>3642.142</v>
      </c>
      <c r="J53" s="46" t="n">
        <f aca="false">L53/K53</f>
        <v>893.912705159705</v>
      </c>
      <c r="K53" s="46" t="n">
        <v>4.07</v>
      </c>
      <c r="L53" s="46" t="n">
        <v>3638.22471</v>
      </c>
      <c r="M53" s="46" t="n">
        <v>4.07</v>
      </c>
      <c r="N53" s="46" t="n">
        <v>3332.44839</v>
      </c>
      <c r="O53" s="45" t="s">
        <v>80</v>
      </c>
      <c r="P53" s="43" t="s">
        <v>211</v>
      </c>
      <c r="Q53" s="46" t="n">
        <f aca="false">H53-K53</f>
        <v>0.00300000000000011</v>
      </c>
      <c r="R53" s="46" t="n">
        <f aca="false">I53-L53</f>
        <v>3.91728999999987</v>
      </c>
      <c r="S53" s="46"/>
      <c r="T53" s="47" t="n">
        <f aca="false">J53/E53-1</f>
        <v>-0.000331348532943476</v>
      </c>
      <c r="U53" s="43" t="s">
        <v>208</v>
      </c>
      <c r="V53" s="43"/>
      <c r="W53" s="43"/>
    </row>
    <row r="54" customFormat="false" ht="81" hidden="false" customHeight="false" outlineLevel="0" collapsed="false">
      <c r="A54" s="43" t="s">
        <v>212</v>
      </c>
      <c r="B54" s="43" t="s">
        <v>213</v>
      </c>
      <c r="C54" s="43" t="s">
        <v>84</v>
      </c>
      <c r="D54" s="45" t="s">
        <v>80</v>
      </c>
      <c r="E54" s="46" t="n">
        <v>819.18</v>
      </c>
      <c r="F54" s="46" t="n">
        <v>3.23</v>
      </c>
      <c r="G54" s="46" t="n">
        <v>2645.951</v>
      </c>
      <c r="H54" s="46" t="n">
        <v>3.23</v>
      </c>
      <c r="I54" s="46" t="n">
        <v>2645.94</v>
      </c>
      <c r="J54" s="46" t="n">
        <v>0</v>
      </c>
      <c r="K54" s="46" t="n">
        <v>0</v>
      </c>
      <c r="L54" s="46" t="n">
        <v>1320.91853</v>
      </c>
      <c r="M54" s="46" t="n">
        <v>0</v>
      </c>
      <c r="N54" s="46" t="n">
        <v>0</v>
      </c>
      <c r="O54" s="45" t="s">
        <v>80</v>
      </c>
      <c r="P54" s="43"/>
      <c r="Q54" s="46" t="n">
        <f aca="false">H54-K54</f>
        <v>3.23</v>
      </c>
      <c r="R54" s="46" t="n">
        <f aca="false">I54-L54</f>
        <v>1325.02147</v>
      </c>
      <c r="S54" s="46"/>
      <c r="T54" s="47"/>
      <c r="U54" s="43" t="s">
        <v>208</v>
      </c>
      <c r="V54" s="43"/>
      <c r="W54" s="43"/>
    </row>
    <row r="55" customFormat="false" ht="128" hidden="false" customHeight="false" outlineLevel="0" collapsed="false">
      <c r="A55" s="43" t="s">
        <v>214</v>
      </c>
      <c r="B55" s="43" t="s">
        <v>215</v>
      </c>
      <c r="C55" s="43" t="s">
        <v>84</v>
      </c>
      <c r="D55" s="45" t="s">
        <v>80</v>
      </c>
      <c r="E55" s="46" t="n">
        <v>652.546</v>
      </c>
      <c r="F55" s="46" t="n">
        <v>2.232</v>
      </c>
      <c r="G55" s="46" t="n">
        <v>1456.483</v>
      </c>
      <c r="H55" s="46" t="n">
        <v>0</v>
      </c>
      <c r="I55" s="46" t="n">
        <v>0</v>
      </c>
      <c r="J55" s="46" t="n">
        <v>0</v>
      </c>
      <c r="K55" s="46" t="n">
        <v>0</v>
      </c>
      <c r="L55" s="46" t="n">
        <v>0</v>
      </c>
      <c r="M55" s="46" t="n">
        <v>0</v>
      </c>
      <c r="N55" s="46" t="n">
        <v>0</v>
      </c>
      <c r="O55" s="45" t="s">
        <v>80</v>
      </c>
      <c r="P55" s="43"/>
      <c r="Q55" s="46" t="n">
        <f aca="false">H55-K55</f>
        <v>0</v>
      </c>
      <c r="R55" s="46" t="n">
        <f aca="false">I55-L55</f>
        <v>0</v>
      </c>
      <c r="S55" s="46"/>
      <c r="T55" s="47"/>
      <c r="U55" s="43"/>
      <c r="V55" s="43"/>
      <c r="W55" s="43"/>
    </row>
    <row r="56" customFormat="false" ht="97" hidden="false" customHeight="false" outlineLevel="0" collapsed="false">
      <c r="A56" s="43" t="s">
        <v>216</v>
      </c>
      <c r="B56" s="43" t="s">
        <v>217</v>
      </c>
      <c r="C56" s="43" t="s">
        <v>84</v>
      </c>
      <c r="D56" s="45" t="s">
        <v>80</v>
      </c>
      <c r="E56" s="46" t="n">
        <v>776.583</v>
      </c>
      <c r="F56" s="46" t="n">
        <v>2.805</v>
      </c>
      <c r="G56" s="46" t="n">
        <v>2178.315</v>
      </c>
      <c r="H56" s="46" t="n">
        <v>0</v>
      </c>
      <c r="I56" s="46" t="n">
        <v>0</v>
      </c>
      <c r="J56" s="46" t="n">
        <v>0</v>
      </c>
      <c r="K56" s="46" t="n">
        <v>0</v>
      </c>
      <c r="L56" s="46" t="n">
        <v>0</v>
      </c>
      <c r="M56" s="46" t="n">
        <v>0</v>
      </c>
      <c r="N56" s="46" t="n">
        <v>0</v>
      </c>
      <c r="O56" s="45" t="s">
        <v>80</v>
      </c>
      <c r="P56" s="43"/>
      <c r="Q56" s="46" t="n">
        <f aca="false">H56-K56</f>
        <v>0</v>
      </c>
      <c r="R56" s="46" t="n">
        <f aca="false">I56-L56</f>
        <v>0</v>
      </c>
      <c r="S56" s="46"/>
      <c r="T56" s="47"/>
      <c r="U56" s="43"/>
      <c r="V56" s="43"/>
      <c r="W56" s="43"/>
    </row>
    <row r="57" customFormat="false" ht="97" hidden="false" customHeight="false" outlineLevel="0" collapsed="false">
      <c r="A57" s="43" t="s">
        <v>218</v>
      </c>
      <c r="B57" s="43" t="s">
        <v>219</v>
      </c>
      <c r="C57" s="43" t="s">
        <v>84</v>
      </c>
      <c r="D57" s="45" t="s">
        <v>80</v>
      </c>
      <c r="E57" s="46" t="n">
        <v>812.98</v>
      </c>
      <c r="F57" s="46" t="n">
        <v>0.569</v>
      </c>
      <c r="G57" s="46" t="n">
        <v>462.586</v>
      </c>
      <c r="H57" s="46" t="n">
        <v>0</v>
      </c>
      <c r="I57" s="46" t="n">
        <v>0</v>
      </c>
      <c r="J57" s="46" t="n">
        <v>0</v>
      </c>
      <c r="K57" s="46" t="n">
        <v>0</v>
      </c>
      <c r="L57" s="46" t="n">
        <v>233.3747</v>
      </c>
      <c r="M57" s="46" t="n">
        <v>0.57</v>
      </c>
      <c r="N57" s="46" t="n">
        <v>463.0287</v>
      </c>
      <c r="O57" s="45" t="s">
        <v>80</v>
      </c>
      <c r="P57" s="43" t="s">
        <v>220</v>
      </c>
      <c r="Q57" s="46" t="n">
        <f aca="false">H57-K57</f>
        <v>0</v>
      </c>
      <c r="R57" s="46" t="n">
        <f aca="false">I57-L57</f>
        <v>-233.3747</v>
      </c>
      <c r="S57" s="46"/>
      <c r="T57" s="47"/>
      <c r="U57" s="43" t="s">
        <v>90</v>
      </c>
      <c r="V57" s="43"/>
      <c r="W57" s="43"/>
    </row>
    <row r="58" customFormat="false" ht="97" hidden="false" customHeight="false" outlineLevel="0" collapsed="false">
      <c r="A58" s="43" t="s">
        <v>221</v>
      </c>
      <c r="B58" s="43" t="s">
        <v>222</v>
      </c>
      <c r="C58" s="43" t="s">
        <v>84</v>
      </c>
      <c r="D58" s="45" t="s">
        <v>80</v>
      </c>
      <c r="E58" s="46" t="n">
        <v>887.27</v>
      </c>
      <c r="F58" s="46" t="n">
        <v>0.99</v>
      </c>
      <c r="G58" s="46" t="n">
        <v>878.397</v>
      </c>
      <c r="H58" s="46" t="n">
        <v>0.99</v>
      </c>
      <c r="I58" s="46" t="n">
        <v>878.397</v>
      </c>
      <c r="J58" s="46" t="n">
        <v>0</v>
      </c>
      <c r="K58" s="46" t="n">
        <v>0</v>
      </c>
      <c r="L58" s="46" t="n">
        <v>437.496</v>
      </c>
      <c r="M58" s="46" t="n">
        <v>0</v>
      </c>
      <c r="N58" s="46" t="n">
        <v>0</v>
      </c>
      <c r="O58" s="45" t="s">
        <v>80</v>
      </c>
      <c r="P58" s="43"/>
      <c r="Q58" s="46" t="n">
        <f aca="false">H58-K58</f>
        <v>0.99</v>
      </c>
      <c r="R58" s="46" t="n">
        <f aca="false">I58-L58</f>
        <v>440.901</v>
      </c>
      <c r="S58" s="46"/>
      <c r="T58" s="47"/>
      <c r="U58" s="43" t="s">
        <v>121</v>
      </c>
      <c r="V58" s="43"/>
      <c r="W58" s="43"/>
    </row>
    <row r="59" customFormat="false" ht="49" hidden="false" customHeight="false" outlineLevel="0" collapsed="false">
      <c r="A59" s="43" t="s">
        <v>223</v>
      </c>
      <c r="B59" s="43" t="s">
        <v>224</v>
      </c>
      <c r="C59" s="43" t="s">
        <v>84</v>
      </c>
      <c r="D59" s="45" t="s">
        <v>80</v>
      </c>
      <c r="E59" s="46" t="n">
        <v>391.542</v>
      </c>
      <c r="F59" s="46" t="n">
        <v>1.279</v>
      </c>
      <c r="G59" s="46" t="n">
        <v>500.782</v>
      </c>
      <c r="H59" s="46" t="n">
        <v>0</v>
      </c>
      <c r="I59" s="46" t="n">
        <v>250.391</v>
      </c>
      <c r="J59" s="46" t="n">
        <v>0</v>
      </c>
      <c r="K59" s="46" t="n">
        <v>0</v>
      </c>
      <c r="L59" s="46" t="n">
        <v>249.679</v>
      </c>
      <c r="M59" s="46" t="n">
        <v>0</v>
      </c>
      <c r="N59" s="46" t="n">
        <v>0</v>
      </c>
      <c r="O59" s="45" t="s">
        <v>80</v>
      </c>
      <c r="P59" s="43"/>
      <c r="Q59" s="46" t="n">
        <f aca="false">H59-K59</f>
        <v>0</v>
      </c>
      <c r="R59" s="46" t="n">
        <f aca="false">I59-L59</f>
        <v>0.711999999999989</v>
      </c>
      <c r="S59" s="46"/>
      <c r="T59" s="47"/>
      <c r="U59" s="43" t="s">
        <v>121</v>
      </c>
      <c r="V59" s="43"/>
      <c r="W59" s="43"/>
    </row>
    <row r="60" customFormat="false" ht="65" hidden="false" customHeight="false" outlineLevel="0" collapsed="false">
      <c r="A60" s="43" t="s">
        <v>225</v>
      </c>
      <c r="B60" s="43" t="s">
        <v>226</v>
      </c>
      <c r="C60" s="43" t="s">
        <v>84</v>
      </c>
      <c r="D60" s="45" t="s">
        <v>80</v>
      </c>
      <c r="E60" s="46" t="n">
        <v>484.31</v>
      </c>
      <c r="F60" s="46" t="n">
        <v>2.836</v>
      </c>
      <c r="G60" s="46" t="n">
        <v>1373.503</v>
      </c>
      <c r="H60" s="46" t="n">
        <v>0</v>
      </c>
      <c r="I60" s="46" t="n">
        <v>0</v>
      </c>
      <c r="J60" s="46" t="n">
        <v>0</v>
      </c>
      <c r="K60" s="46" t="n">
        <v>0</v>
      </c>
      <c r="L60" s="46" t="n">
        <v>686.02233</v>
      </c>
      <c r="M60" s="46" t="n">
        <v>0</v>
      </c>
      <c r="N60" s="46" t="n">
        <v>0</v>
      </c>
      <c r="O60" s="45" t="s">
        <v>80</v>
      </c>
      <c r="P60" s="43"/>
      <c r="Q60" s="46" t="n">
        <f aca="false">H60-K60</f>
        <v>0</v>
      </c>
      <c r="R60" s="46" t="n">
        <f aca="false">I60-L60</f>
        <v>-686.02233</v>
      </c>
      <c r="S60" s="46"/>
      <c r="T60" s="47"/>
      <c r="U60" s="43" t="s">
        <v>121</v>
      </c>
      <c r="V60" s="43"/>
      <c r="W60" s="43"/>
    </row>
    <row r="61" customFormat="false" ht="81" hidden="false" customHeight="false" outlineLevel="0" collapsed="false">
      <c r="A61" s="43" t="s">
        <v>227</v>
      </c>
      <c r="B61" s="43" t="s">
        <v>228</v>
      </c>
      <c r="C61" s="43" t="s">
        <v>84</v>
      </c>
      <c r="D61" s="45" t="s">
        <v>80</v>
      </c>
      <c r="E61" s="46" t="n">
        <v>867.094</v>
      </c>
      <c r="F61" s="46" t="n">
        <v>5.902</v>
      </c>
      <c r="G61" s="46" t="n">
        <v>5117.589</v>
      </c>
      <c r="H61" s="46" t="n">
        <v>5.902</v>
      </c>
      <c r="I61" s="46" t="n">
        <v>5117.588</v>
      </c>
      <c r="J61" s="46" t="n">
        <v>0</v>
      </c>
      <c r="K61" s="46" t="n">
        <v>0</v>
      </c>
      <c r="L61" s="46" t="n">
        <v>2556.65036</v>
      </c>
      <c r="M61" s="46" t="n">
        <v>0</v>
      </c>
      <c r="N61" s="46" t="n">
        <v>0</v>
      </c>
      <c r="O61" s="45" t="s">
        <v>80</v>
      </c>
      <c r="P61" s="43"/>
      <c r="Q61" s="46" t="n">
        <f aca="false">H61-K61</f>
        <v>5.902</v>
      </c>
      <c r="R61" s="46" t="n">
        <f aca="false">I61-L61</f>
        <v>2560.93764</v>
      </c>
      <c r="S61" s="46"/>
      <c r="T61" s="47"/>
      <c r="U61" s="43" t="s">
        <v>208</v>
      </c>
      <c r="V61" s="43"/>
      <c r="W61" s="43"/>
    </row>
    <row r="62" customFormat="false" ht="81" hidden="false" customHeight="false" outlineLevel="0" collapsed="false">
      <c r="A62" s="43" t="s">
        <v>229</v>
      </c>
      <c r="B62" s="43" t="s">
        <v>230</v>
      </c>
      <c r="C62" s="43" t="s">
        <v>84</v>
      </c>
      <c r="D62" s="45" t="s">
        <v>80</v>
      </c>
      <c r="E62" s="46" t="n">
        <v>1350.48</v>
      </c>
      <c r="F62" s="46" t="n">
        <v>0.246</v>
      </c>
      <c r="G62" s="46" t="n">
        <v>332.218</v>
      </c>
      <c r="H62" s="46" t="n">
        <v>0.246</v>
      </c>
      <c r="I62" s="46" t="n">
        <v>332.218</v>
      </c>
      <c r="J62" s="46" t="n">
        <f aca="false">L62/K62</f>
        <v>1313.996</v>
      </c>
      <c r="K62" s="46" t="n">
        <v>0.25</v>
      </c>
      <c r="L62" s="46" t="n">
        <v>328.499</v>
      </c>
      <c r="M62" s="46" t="n">
        <v>0.25</v>
      </c>
      <c r="N62" s="46" t="n">
        <v>332.2197</v>
      </c>
      <c r="O62" s="45" t="s">
        <v>80</v>
      </c>
      <c r="P62" s="43" t="s">
        <v>231</v>
      </c>
      <c r="Q62" s="46" t="n">
        <f aca="false">H62-K62</f>
        <v>-0.004</v>
      </c>
      <c r="R62" s="46" t="n">
        <f aca="false">I62-L62</f>
        <v>3.71899999999999</v>
      </c>
      <c r="S62" s="46"/>
      <c r="T62" s="47" t="n">
        <f aca="false">J62/E62-1</f>
        <v>-0.0270155796457555</v>
      </c>
      <c r="U62" s="43" t="s">
        <v>121</v>
      </c>
      <c r="V62" s="43"/>
      <c r="W62" s="43"/>
    </row>
    <row r="63" customFormat="false" ht="49" hidden="false" customHeight="false" outlineLevel="0" collapsed="false">
      <c r="A63" s="43" t="s">
        <v>232</v>
      </c>
      <c r="B63" s="43" t="s">
        <v>233</v>
      </c>
      <c r="C63" s="43" t="s">
        <v>84</v>
      </c>
      <c r="D63" s="45" t="s">
        <v>80</v>
      </c>
      <c r="E63" s="46" t="n">
        <v>1296.61</v>
      </c>
      <c r="F63" s="46" t="n">
        <v>0.277</v>
      </c>
      <c r="G63" s="46" t="n">
        <v>359.161</v>
      </c>
      <c r="H63" s="46" t="n">
        <v>0.277</v>
      </c>
      <c r="I63" s="46" t="n">
        <v>359.16</v>
      </c>
      <c r="J63" s="46" t="n">
        <v>0</v>
      </c>
      <c r="K63" s="46" t="n">
        <v>0</v>
      </c>
      <c r="L63" s="46" t="n">
        <v>177.7195</v>
      </c>
      <c r="M63" s="46" t="n">
        <v>0</v>
      </c>
      <c r="N63" s="46" t="n">
        <v>0</v>
      </c>
      <c r="O63" s="45" t="s">
        <v>80</v>
      </c>
      <c r="P63" s="43"/>
      <c r="Q63" s="46" t="n">
        <f aca="false">H63-K63</f>
        <v>0.277</v>
      </c>
      <c r="R63" s="46" t="n">
        <f aca="false">I63-L63</f>
        <v>181.4405</v>
      </c>
      <c r="S63" s="46"/>
      <c r="T63" s="47"/>
      <c r="U63" s="43" t="s">
        <v>121</v>
      </c>
      <c r="V63" s="43"/>
      <c r="W63" s="43"/>
    </row>
    <row r="64" customFormat="false" ht="97" hidden="false" customHeight="false" outlineLevel="0" collapsed="false">
      <c r="A64" s="43" t="s">
        <v>234</v>
      </c>
      <c r="B64" s="43" t="s">
        <v>235</v>
      </c>
      <c r="C64" s="43" t="s">
        <v>84</v>
      </c>
      <c r="D64" s="45" t="s">
        <v>80</v>
      </c>
      <c r="E64" s="46" t="n">
        <v>1682.66</v>
      </c>
      <c r="F64" s="46" t="n">
        <v>0.468</v>
      </c>
      <c r="G64" s="46" t="n">
        <v>787.485</v>
      </c>
      <c r="H64" s="46" t="n">
        <v>0.468</v>
      </c>
      <c r="I64" s="46" t="n">
        <v>787.485</v>
      </c>
      <c r="J64" s="46" t="n">
        <f aca="false">L64/K64</f>
        <v>1675.5185106383</v>
      </c>
      <c r="K64" s="46" t="n">
        <v>0.47</v>
      </c>
      <c r="L64" s="46" t="n">
        <v>787.4937</v>
      </c>
      <c r="M64" s="46" t="n">
        <v>0.47</v>
      </c>
      <c r="N64" s="46" t="n">
        <v>787.4937</v>
      </c>
      <c r="O64" s="45" t="s">
        <v>80</v>
      </c>
      <c r="P64" s="43" t="s">
        <v>236</v>
      </c>
      <c r="Q64" s="46" t="n">
        <f aca="false">H64-K64</f>
        <v>-0.002</v>
      </c>
      <c r="R64" s="46" t="n">
        <f aca="false">I64-L64</f>
        <v>-0.00869999999997617</v>
      </c>
      <c r="S64" s="46"/>
      <c r="T64" s="47" t="n">
        <f aca="false">J64/E64-1</f>
        <v>-0.00424416659438165</v>
      </c>
      <c r="U64" s="43" t="s">
        <v>90</v>
      </c>
      <c r="V64" s="43"/>
      <c r="W64" s="43"/>
    </row>
    <row r="65" customFormat="false" ht="49" hidden="false" customHeight="false" outlineLevel="0" collapsed="false">
      <c r="A65" s="43" t="s">
        <v>237</v>
      </c>
      <c r="B65" s="43" t="s">
        <v>238</v>
      </c>
      <c r="C65" s="43" t="s">
        <v>84</v>
      </c>
      <c r="D65" s="45" t="s">
        <v>80</v>
      </c>
      <c r="E65" s="46" t="n">
        <v>2569.42</v>
      </c>
      <c r="F65" s="46" t="n">
        <v>0.256</v>
      </c>
      <c r="G65" s="46" t="n">
        <v>657.772</v>
      </c>
      <c r="H65" s="46" t="n">
        <v>0.256</v>
      </c>
      <c r="I65" s="46" t="n">
        <v>657.772</v>
      </c>
      <c r="J65" s="46" t="n">
        <v>0</v>
      </c>
      <c r="K65" s="46" t="n">
        <v>0</v>
      </c>
      <c r="L65" s="46" t="n">
        <v>327.0245</v>
      </c>
      <c r="M65" s="46" t="n">
        <v>0</v>
      </c>
      <c r="N65" s="46" t="n">
        <v>0</v>
      </c>
      <c r="O65" s="45" t="s">
        <v>80</v>
      </c>
      <c r="P65" s="43"/>
      <c r="Q65" s="46" t="n">
        <f aca="false">H65-K65</f>
        <v>0.256</v>
      </c>
      <c r="R65" s="46" t="n">
        <f aca="false">I65-L65</f>
        <v>330.7475</v>
      </c>
      <c r="S65" s="46"/>
      <c r="T65" s="47"/>
      <c r="U65" s="43" t="s">
        <v>121</v>
      </c>
      <c r="V65" s="43"/>
      <c r="W65" s="43"/>
    </row>
    <row r="66" customFormat="false" ht="97" hidden="false" customHeight="false" outlineLevel="0" collapsed="false">
      <c r="A66" s="43" t="s">
        <v>239</v>
      </c>
      <c r="B66" s="43" t="s">
        <v>240</v>
      </c>
      <c r="C66" s="43" t="s">
        <v>84</v>
      </c>
      <c r="D66" s="45" t="s">
        <v>80</v>
      </c>
      <c r="E66" s="46" t="n">
        <v>4200.06</v>
      </c>
      <c r="F66" s="46" t="n">
        <v>0.333</v>
      </c>
      <c r="G66" s="46" t="n">
        <v>1398.62</v>
      </c>
      <c r="H66" s="46" t="n">
        <v>0.333</v>
      </c>
      <c r="I66" s="46" t="n">
        <v>1398.62</v>
      </c>
      <c r="J66" s="46" t="n">
        <f aca="false">L66/K66</f>
        <v>4238.24221212121</v>
      </c>
      <c r="K66" s="46" t="n">
        <v>0.33</v>
      </c>
      <c r="L66" s="46" t="n">
        <v>1398.61993</v>
      </c>
      <c r="M66" s="46" t="n">
        <v>0.33</v>
      </c>
      <c r="N66" s="46" t="n">
        <v>1398.61993</v>
      </c>
      <c r="O66" s="45" t="s">
        <v>80</v>
      </c>
      <c r="P66" s="43" t="s">
        <v>241</v>
      </c>
      <c r="Q66" s="46" t="n">
        <f aca="false">H66-K66</f>
        <v>0.003</v>
      </c>
      <c r="R66" s="46" t="n">
        <f aca="false">I66-L66</f>
        <v>6.9999999823267E-005</v>
      </c>
      <c r="S66" s="46"/>
      <c r="T66" s="47" t="n">
        <f aca="false">J66/E66-1</f>
        <v>0.00909087301638833</v>
      </c>
      <c r="U66" s="43" t="s">
        <v>242</v>
      </c>
      <c r="V66" s="43"/>
      <c r="W66" s="43"/>
    </row>
    <row r="67" customFormat="false" ht="49" hidden="false" customHeight="false" outlineLevel="0" collapsed="false">
      <c r="A67" s="43" t="s">
        <v>243</v>
      </c>
      <c r="B67" s="43" t="s">
        <v>244</v>
      </c>
      <c r="C67" s="43" t="s">
        <v>84</v>
      </c>
      <c r="D67" s="45" t="s">
        <v>80</v>
      </c>
      <c r="E67" s="46" t="n">
        <v>1686</v>
      </c>
      <c r="F67" s="46" t="n">
        <v>0.15</v>
      </c>
      <c r="G67" s="46" t="n">
        <v>252.9</v>
      </c>
      <c r="H67" s="46" t="n">
        <v>0</v>
      </c>
      <c r="I67" s="46" t="n">
        <v>126.45</v>
      </c>
      <c r="J67" s="46" t="n">
        <v>0</v>
      </c>
      <c r="K67" s="46" t="n">
        <v>0</v>
      </c>
      <c r="L67" s="46" t="n">
        <v>124.589</v>
      </c>
      <c r="M67" s="46" t="n">
        <v>0</v>
      </c>
      <c r="N67" s="46" t="n">
        <v>0</v>
      </c>
      <c r="O67" s="45" t="s">
        <v>80</v>
      </c>
      <c r="P67" s="43"/>
      <c r="Q67" s="46" t="n">
        <f aca="false">H67-K67</f>
        <v>0</v>
      </c>
      <c r="R67" s="46" t="n">
        <f aca="false">I67-L67</f>
        <v>1.861</v>
      </c>
      <c r="S67" s="46"/>
      <c r="T67" s="47"/>
      <c r="U67" s="43" t="s">
        <v>121</v>
      </c>
      <c r="V67" s="43"/>
      <c r="W67" s="43"/>
    </row>
    <row r="68" customFormat="false" ht="81" hidden="false" customHeight="false" outlineLevel="0" collapsed="false">
      <c r="A68" s="43" t="s">
        <v>245</v>
      </c>
      <c r="B68" s="43" t="s">
        <v>246</v>
      </c>
      <c r="C68" s="43" t="s">
        <v>84</v>
      </c>
      <c r="D68" s="45" t="s">
        <v>80</v>
      </c>
      <c r="E68" s="46" t="n">
        <v>1014.82</v>
      </c>
      <c r="F68" s="46" t="n">
        <v>0.392</v>
      </c>
      <c r="G68" s="46" t="n">
        <v>397.809</v>
      </c>
      <c r="H68" s="46" t="n">
        <v>0.392</v>
      </c>
      <c r="I68" s="46" t="n">
        <v>397.809</v>
      </c>
      <c r="J68" s="46" t="n">
        <f aca="false">L68/K68</f>
        <v>1015.72002564103</v>
      </c>
      <c r="K68" s="46" t="n">
        <v>0.39</v>
      </c>
      <c r="L68" s="46" t="n">
        <v>396.13081</v>
      </c>
      <c r="M68" s="46" t="n">
        <v>0.39</v>
      </c>
      <c r="N68" s="46" t="n">
        <v>400.0255</v>
      </c>
      <c r="O68" s="45" t="s">
        <v>80</v>
      </c>
      <c r="P68" s="43" t="s">
        <v>247</v>
      </c>
      <c r="Q68" s="46" t="n">
        <f aca="false">H68-K68</f>
        <v>0.002</v>
      </c>
      <c r="R68" s="46" t="n">
        <f aca="false">I68-L68</f>
        <v>1.67819000000003</v>
      </c>
      <c r="S68" s="46"/>
      <c r="T68" s="47" t="n">
        <f aca="false">J68/E68-1</f>
        <v>0.000886882049058402</v>
      </c>
      <c r="U68" s="43" t="s">
        <v>248</v>
      </c>
      <c r="V68" s="43"/>
      <c r="W68" s="43"/>
    </row>
    <row r="69" customFormat="false" ht="49" hidden="false" customHeight="false" outlineLevel="0" collapsed="false">
      <c r="A69" s="43" t="s">
        <v>249</v>
      </c>
      <c r="B69" s="43" t="s">
        <v>250</v>
      </c>
      <c r="C69" s="43" t="s">
        <v>84</v>
      </c>
      <c r="D69" s="45" t="s">
        <v>80</v>
      </c>
      <c r="E69" s="46" t="n">
        <v>1012.62</v>
      </c>
      <c r="F69" s="46" t="n">
        <v>0.323</v>
      </c>
      <c r="G69" s="46" t="n">
        <v>327.076</v>
      </c>
      <c r="H69" s="46" t="n">
        <v>0</v>
      </c>
      <c r="I69" s="46" t="n">
        <v>163.538</v>
      </c>
      <c r="J69" s="46" t="n">
        <v>0</v>
      </c>
      <c r="K69" s="46" t="n">
        <v>0</v>
      </c>
      <c r="L69" s="46" t="n">
        <v>161.6795</v>
      </c>
      <c r="M69" s="46" t="n">
        <v>0</v>
      </c>
      <c r="N69" s="46" t="n">
        <v>0</v>
      </c>
      <c r="O69" s="45" t="s">
        <v>80</v>
      </c>
      <c r="P69" s="43"/>
      <c r="Q69" s="46" t="n">
        <f aca="false">H69-K69</f>
        <v>0</v>
      </c>
      <c r="R69" s="46" t="n">
        <f aca="false">I69-L69</f>
        <v>1.85850000000002</v>
      </c>
      <c r="S69" s="46"/>
      <c r="T69" s="47"/>
      <c r="U69" s="43" t="s">
        <v>121</v>
      </c>
      <c r="V69" s="43"/>
      <c r="W69" s="43"/>
    </row>
    <row r="70" customFormat="false" ht="49" hidden="false" customHeight="false" outlineLevel="0" collapsed="false">
      <c r="A70" s="43" t="s">
        <v>251</v>
      </c>
      <c r="B70" s="43" t="s">
        <v>252</v>
      </c>
      <c r="C70" s="43" t="s">
        <v>84</v>
      </c>
      <c r="D70" s="45" t="s">
        <v>80</v>
      </c>
      <c r="E70" s="46" t="n">
        <v>1334.68</v>
      </c>
      <c r="F70" s="46" t="n">
        <v>0.202</v>
      </c>
      <c r="G70" s="46" t="n">
        <v>269.605</v>
      </c>
      <c r="H70" s="46" t="n">
        <v>0</v>
      </c>
      <c r="I70" s="46" t="n">
        <v>134.803</v>
      </c>
      <c r="J70" s="46" t="n">
        <v>0</v>
      </c>
      <c r="K70" s="46" t="n">
        <v>0</v>
      </c>
      <c r="L70" s="46" t="n">
        <v>132.945</v>
      </c>
      <c r="M70" s="46" t="n">
        <v>0</v>
      </c>
      <c r="N70" s="46" t="n">
        <v>0</v>
      </c>
      <c r="O70" s="45" t="s">
        <v>80</v>
      </c>
      <c r="P70" s="43"/>
      <c r="Q70" s="46" t="n">
        <f aca="false">H70-K70</f>
        <v>0</v>
      </c>
      <c r="R70" s="46" t="n">
        <f aca="false">I70-L70</f>
        <v>1.858</v>
      </c>
      <c r="S70" s="46"/>
      <c r="T70" s="47"/>
      <c r="U70" s="43" t="s">
        <v>121</v>
      </c>
      <c r="V70" s="43"/>
      <c r="W70" s="43"/>
    </row>
    <row r="71" customFormat="false" ht="49" hidden="false" customHeight="false" outlineLevel="0" collapsed="false">
      <c r="A71" s="43" t="s">
        <v>253</v>
      </c>
      <c r="B71" s="43" t="s">
        <v>254</v>
      </c>
      <c r="C71" s="43" t="s">
        <v>84</v>
      </c>
      <c r="D71" s="45" t="s">
        <v>80</v>
      </c>
      <c r="E71" s="46" t="n">
        <v>2584.88</v>
      </c>
      <c r="F71" s="46" t="n">
        <v>0.037</v>
      </c>
      <c r="G71" s="46" t="n">
        <v>95.641</v>
      </c>
      <c r="H71" s="46" t="n">
        <v>0.037</v>
      </c>
      <c r="I71" s="46" t="n">
        <v>95.64</v>
      </c>
      <c r="J71" s="46" t="n">
        <v>0</v>
      </c>
      <c r="K71" s="46" t="n">
        <v>0</v>
      </c>
      <c r="L71" s="46" t="n">
        <v>45.9595</v>
      </c>
      <c r="M71" s="46" t="n">
        <v>0</v>
      </c>
      <c r="N71" s="46" t="n">
        <v>0</v>
      </c>
      <c r="O71" s="45" t="s">
        <v>80</v>
      </c>
      <c r="P71" s="43"/>
      <c r="Q71" s="46" t="n">
        <f aca="false">H71-K71</f>
        <v>0.037</v>
      </c>
      <c r="R71" s="46" t="n">
        <f aca="false">I71-L71</f>
        <v>49.6805</v>
      </c>
      <c r="S71" s="46"/>
      <c r="T71" s="47"/>
      <c r="U71" s="43" t="s">
        <v>121</v>
      </c>
      <c r="V71" s="43"/>
      <c r="W71" s="43"/>
    </row>
    <row r="72" customFormat="false" ht="81" hidden="false" customHeight="false" outlineLevel="0" collapsed="false">
      <c r="A72" s="43" t="s">
        <v>255</v>
      </c>
      <c r="B72" s="43" t="s">
        <v>256</v>
      </c>
      <c r="C72" s="43" t="s">
        <v>84</v>
      </c>
      <c r="D72" s="45" t="s">
        <v>80</v>
      </c>
      <c r="E72" s="46" t="n">
        <v>1894.31</v>
      </c>
      <c r="F72" s="46" t="n">
        <v>0.042</v>
      </c>
      <c r="G72" s="46" t="n">
        <v>79.561</v>
      </c>
      <c r="H72" s="46" t="n">
        <v>0.042</v>
      </c>
      <c r="I72" s="46" t="n">
        <v>79.562</v>
      </c>
      <c r="J72" s="46" t="n">
        <f aca="false">L72/K72</f>
        <v>1954.25</v>
      </c>
      <c r="K72" s="46" t="n">
        <v>0.04</v>
      </c>
      <c r="L72" s="46" t="n">
        <v>78.17</v>
      </c>
      <c r="M72" s="46" t="n">
        <v>0.04</v>
      </c>
      <c r="N72" s="46" t="n">
        <v>81.8907</v>
      </c>
      <c r="O72" s="45" t="s">
        <v>80</v>
      </c>
      <c r="P72" s="43" t="s">
        <v>257</v>
      </c>
      <c r="Q72" s="46" t="n">
        <f aca="false">H72-K72</f>
        <v>0.002</v>
      </c>
      <c r="R72" s="46" t="n">
        <f aca="false">I72-L72</f>
        <v>1.392</v>
      </c>
      <c r="S72" s="46"/>
      <c r="T72" s="47" t="n">
        <f aca="false">J72/E72-1</f>
        <v>0.0316421282683406</v>
      </c>
      <c r="U72" s="43" t="s">
        <v>121</v>
      </c>
      <c r="V72" s="43"/>
      <c r="W72" s="43"/>
    </row>
    <row r="73" customFormat="false" ht="81" hidden="false" customHeight="false" outlineLevel="0" collapsed="false">
      <c r="A73" s="43" t="s">
        <v>258</v>
      </c>
      <c r="B73" s="43" t="s">
        <v>259</v>
      </c>
      <c r="C73" s="43" t="s">
        <v>84</v>
      </c>
      <c r="D73" s="45" t="s">
        <v>80</v>
      </c>
      <c r="E73" s="46" t="n">
        <v>1435.52</v>
      </c>
      <c r="F73" s="46" t="n">
        <v>0.504</v>
      </c>
      <c r="G73" s="46" t="n">
        <v>723.502</v>
      </c>
      <c r="H73" s="46" t="n">
        <v>0.504</v>
      </c>
      <c r="I73" s="46" t="n">
        <v>723.5</v>
      </c>
      <c r="J73" s="46" t="n">
        <f aca="false">L73/K73</f>
        <v>1439.558</v>
      </c>
      <c r="K73" s="46" t="n">
        <v>0.5</v>
      </c>
      <c r="L73" s="46" t="n">
        <v>719.779</v>
      </c>
      <c r="M73" s="46" t="n">
        <v>0.5</v>
      </c>
      <c r="N73" s="46" t="n">
        <v>723.4997</v>
      </c>
      <c r="O73" s="45" t="s">
        <v>80</v>
      </c>
      <c r="P73" s="43" t="s">
        <v>260</v>
      </c>
      <c r="Q73" s="46" t="n">
        <f aca="false">H73-K73</f>
        <v>0.004</v>
      </c>
      <c r="R73" s="46" t="n">
        <f aca="false">I73-L73</f>
        <v>3.721</v>
      </c>
      <c r="S73" s="46"/>
      <c r="T73" s="47" t="n">
        <f aca="false">J73/E73-1</f>
        <v>0.00281291796700844</v>
      </c>
      <c r="U73" s="43" t="s">
        <v>121</v>
      </c>
      <c r="V73" s="43"/>
      <c r="W73" s="43"/>
    </row>
    <row r="74" customFormat="false" ht="81" hidden="false" customHeight="false" outlineLevel="0" collapsed="false">
      <c r="A74" s="43" t="s">
        <v>261</v>
      </c>
      <c r="B74" s="43" t="s">
        <v>262</v>
      </c>
      <c r="C74" s="43" t="s">
        <v>84</v>
      </c>
      <c r="D74" s="45" t="s">
        <v>80</v>
      </c>
      <c r="E74" s="46" t="n">
        <v>1749.565</v>
      </c>
      <c r="F74" s="46" t="n">
        <v>0.272</v>
      </c>
      <c r="G74" s="46" t="n">
        <v>475.882</v>
      </c>
      <c r="H74" s="46" t="n">
        <v>0.272</v>
      </c>
      <c r="I74" s="46" t="n">
        <v>475.88</v>
      </c>
      <c r="J74" s="46" t="n">
        <f aca="false">L74/K74</f>
        <v>1749.66296296296</v>
      </c>
      <c r="K74" s="46" t="n">
        <v>0.27</v>
      </c>
      <c r="L74" s="46" t="n">
        <v>472.409</v>
      </c>
      <c r="M74" s="46" t="n">
        <v>0.27</v>
      </c>
      <c r="N74" s="46" t="n">
        <v>475.8797</v>
      </c>
      <c r="O74" s="45" t="s">
        <v>80</v>
      </c>
      <c r="P74" s="43" t="s">
        <v>263</v>
      </c>
      <c r="Q74" s="46" t="n">
        <f aca="false">H74-K74</f>
        <v>0.002</v>
      </c>
      <c r="R74" s="46" t="n">
        <f aca="false">I74-L74</f>
        <v>3.471</v>
      </c>
      <c r="S74" s="46"/>
      <c r="T74" s="47" t="n">
        <f aca="false">J74/E74-1</f>
        <v>5.59927541776695E-005</v>
      </c>
      <c r="U74" s="43" t="s">
        <v>121</v>
      </c>
      <c r="V74" s="43"/>
      <c r="W74" s="43"/>
    </row>
    <row r="75" customFormat="false" ht="49" hidden="false" customHeight="false" outlineLevel="0" collapsed="false">
      <c r="A75" s="43" t="s">
        <v>264</v>
      </c>
      <c r="B75" s="43" t="s">
        <v>265</v>
      </c>
      <c r="C75" s="43" t="s">
        <v>84</v>
      </c>
      <c r="D75" s="45" t="s">
        <v>80</v>
      </c>
      <c r="E75" s="46" t="n">
        <v>1340.75</v>
      </c>
      <c r="F75" s="46" t="n">
        <v>2.358</v>
      </c>
      <c r="G75" s="46" t="n">
        <v>3161.5</v>
      </c>
      <c r="H75" s="46" t="n">
        <v>2.358</v>
      </c>
      <c r="I75" s="46" t="n">
        <v>3161.5</v>
      </c>
      <c r="J75" s="46" t="n">
        <v>0</v>
      </c>
      <c r="K75" s="46" t="n">
        <v>0</v>
      </c>
      <c r="L75" s="46" t="n">
        <v>1578.55471</v>
      </c>
      <c r="M75" s="46" t="n">
        <v>0</v>
      </c>
      <c r="N75" s="46" t="n">
        <v>0</v>
      </c>
      <c r="O75" s="45" t="s">
        <v>80</v>
      </c>
      <c r="P75" s="43"/>
      <c r="Q75" s="46" t="n">
        <f aca="false">H75-K75</f>
        <v>2.358</v>
      </c>
      <c r="R75" s="46" t="n">
        <f aca="false">I75-L75</f>
        <v>1582.94529</v>
      </c>
      <c r="S75" s="46"/>
      <c r="T75" s="47"/>
      <c r="U75" s="43" t="s">
        <v>266</v>
      </c>
      <c r="V75" s="43"/>
      <c r="W75" s="43"/>
    </row>
    <row r="76" customFormat="false" ht="49" hidden="false" customHeight="false" outlineLevel="0" collapsed="false">
      <c r="A76" s="43" t="s">
        <v>267</v>
      </c>
      <c r="B76" s="43" t="s">
        <v>268</v>
      </c>
      <c r="C76" s="43" t="s">
        <v>84</v>
      </c>
      <c r="D76" s="45" t="s">
        <v>80</v>
      </c>
      <c r="E76" s="46" t="n">
        <v>1690.28</v>
      </c>
      <c r="F76" s="46" t="n">
        <v>0.46</v>
      </c>
      <c r="G76" s="46" t="n">
        <v>777.529</v>
      </c>
      <c r="H76" s="46" t="n">
        <v>0.46</v>
      </c>
      <c r="I76" s="46" t="n">
        <v>777.53</v>
      </c>
      <c r="J76" s="46" t="n">
        <v>0</v>
      </c>
      <c r="K76" s="46" t="n">
        <v>0</v>
      </c>
      <c r="L76" s="46" t="n">
        <v>387.9694</v>
      </c>
      <c r="M76" s="46" t="n">
        <v>0</v>
      </c>
      <c r="N76" s="46" t="n">
        <v>0</v>
      </c>
      <c r="O76" s="45" t="s">
        <v>80</v>
      </c>
      <c r="P76" s="43"/>
      <c r="Q76" s="46" t="n">
        <f aca="false">H76-K76</f>
        <v>0.46</v>
      </c>
      <c r="R76" s="46" t="n">
        <f aca="false">I76-L76</f>
        <v>389.5606</v>
      </c>
      <c r="S76" s="46"/>
      <c r="T76" s="47"/>
      <c r="U76" s="43" t="s">
        <v>248</v>
      </c>
      <c r="V76" s="43"/>
      <c r="W76" s="43"/>
    </row>
    <row r="77" customFormat="false" ht="49" hidden="false" customHeight="false" outlineLevel="0" collapsed="false">
      <c r="A77" s="43" t="s">
        <v>269</v>
      </c>
      <c r="B77" s="43" t="s">
        <v>270</v>
      </c>
      <c r="C77" s="43" t="s">
        <v>84</v>
      </c>
      <c r="D77" s="45" t="s">
        <v>80</v>
      </c>
      <c r="E77" s="46" t="n">
        <v>1274.254</v>
      </c>
      <c r="F77" s="46" t="n">
        <v>0.506</v>
      </c>
      <c r="G77" s="46" t="n">
        <v>644.773</v>
      </c>
      <c r="H77" s="46" t="n">
        <v>0</v>
      </c>
      <c r="I77" s="46" t="n">
        <v>322.39</v>
      </c>
      <c r="J77" s="46" t="n">
        <v>0</v>
      </c>
      <c r="K77" s="46" t="n">
        <v>0</v>
      </c>
      <c r="L77" s="46" t="n">
        <v>320.47239</v>
      </c>
      <c r="M77" s="46" t="n">
        <v>0</v>
      </c>
      <c r="N77" s="46" t="n">
        <v>0</v>
      </c>
      <c r="O77" s="45" t="s">
        <v>80</v>
      </c>
      <c r="P77" s="43"/>
      <c r="Q77" s="46" t="n">
        <f aca="false">H77-K77</f>
        <v>0</v>
      </c>
      <c r="R77" s="46" t="n">
        <f aca="false">I77-L77</f>
        <v>1.91760999999997</v>
      </c>
      <c r="S77" s="46"/>
      <c r="T77" s="47"/>
      <c r="U77" s="43" t="s">
        <v>248</v>
      </c>
      <c r="V77" s="43"/>
      <c r="W77" s="43"/>
    </row>
    <row r="78" customFormat="false" ht="49" hidden="false" customHeight="false" outlineLevel="0" collapsed="false">
      <c r="A78" s="43" t="s">
        <v>271</v>
      </c>
      <c r="B78" s="43" t="s">
        <v>272</v>
      </c>
      <c r="C78" s="43" t="s">
        <v>84</v>
      </c>
      <c r="D78" s="45" t="s">
        <v>80</v>
      </c>
      <c r="E78" s="46" t="n">
        <v>1346.406</v>
      </c>
      <c r="F78" s="46" t="n">
        <v>0.832</v>
      </c>
      <c r="G78" s="46" t="n">
        <v>1120.21</v>
      </c>
      <c r="H78" s="46" t="n">
        <v>0.832</v>
      </c>
      <c r="I78" s="46" t="n">
        <v>1120.21</v>
      </c>
      <c r="J78" s="46" t="n">
        <v>0</v>
      </c>
      <c r="K78" s="46" t="n">
        <v>0</v>
      </c>
      <c r="L78" s="46" t="n">
        <v>558.17186</v>
      </c>
      <c r="M78" s="46" t="n">
        <v>0</v>
      </c>
      <c r="N78" s="46" t="n">
        <v>0</v>
      </c>
      <c r="O78" s="45" t="s">
        <v>80</v>
      </c>
      <c r="P78" s="43"/>
      <c r="Q78" s="46" t="n">
        <f aca="false">H78-K78</f>
        <v>0.832</v>
      </c>
      <c r="R78" s="46" t="n">
        <f aca="false">I78-L78</f>
        <v>562.03814</v>
      </c>
      <c r="S78" s="46"/>
      <c r="T78" s="47"/>
      <c r="U78" s="43" t="s">
        <v>248</v>
      </c>
      <c r="V78" s="43"/>
      <c r="W78" s="43"/>
    </row>
    <row r="79" customFormat="false" ht="97" hidden="false" customHeight="false" outlineLevel="0" collapsed="false">
      <c r="A79" s="43" t="s">
        <v>273</v>
      </c>
      <c r="B79" s="43" t="s">
        <v>274</v>
      </c>
      <c r="C79" s="43" t="s">
        <v>84</v>
      </c>
      <c r="D79" s="45" t="s">
        <v>80</v>
      </c>
      <c r="E79" s="46" t="n">
        <v>1424.19</v>
      </c>
      <c r="F79" s="46" t="n">
        <v>0.54</v>
      </c>
      <c r="G79" s="46" t="n">
        <v>769.063</v>
      </c>
      <c r="H79" s="46" t="n">
        <v>0.54</v>
      </c>
      <c r="I79" s="46" t="n">
        <v>769.06</v>
      </c>
      <c r="J79" s="46" t="n">
        <f aca="false">L79/K79</f>
        <v>1423.70357407407</v>
      </c>
      <c r="K79" s="46" t="n">
        <v>0.54</v>
      </c>
      <c r="L79" s="46" t="n">
        <v>768.79993</v>
      </c>
      <c r="M79" s="46" t="n">
        <v>0.54</v>
      </c>
      <c r="N79" s="46" t="n">
        <v>768.79993</v>
      </c>
      <c r="O79" s="45" t="s">
        <v>80</v>
      </c>
      <c r="P79" s="43" t="s">
        <v>275</v>
      </c>
      <c r="Q79" s="46" t="n">
        <f aca="false">H79-K79</f>
        <v>0</v>
      </c>
      <c r="R79" s="46" t="n">
        <f aca="false">I79-L79</f>
        <v>0.260069999999928</v>
      </c>
      <c r="S79" s="46" t="n">
        <f aca="false">G79-L79</f>
        <v>0.263069999999971</v>
      </c>
      <c r="T79" s="47" t="n">
        <f aca="false">J79/E79-1</f>
        <v>-0.000341545668714249</v>
      </c>
      <c r="U79" s="43" t="s">
        <v>276</v>
      </c>
      <c r="V79" s="43"/>
      <c r="W79" s="43"/>
    </row>
    <row r="80" customFormat="false" ht="81" hidden="false" customHeight="false" outlineLevel="0" collapsed="false">
      <c r="A80" s="43" t="s">
        <v>277</v>
      </c>
      <c r="B80" s="43" t="s">
        <v>278</v>
      </c>
      <c r="C80" s="43" t="s">
        <v>84</v>
      </c>
      <c r="D80" s="45" t="s">
        <v>80</v>
      </c>
      <c r="E80" s="46" t="n">
        <v>1732.55</v>
      </c>
      <c r="F80" s="46" t="n">
        <v>0.392</v>
      </c>
      <c r="G80" s="46" t="n">
        <v>679.16</v>
      </c>
      <c r="H80" s="46" t="n">
        <v>0.392</v>
      </c>
      <c r="I80" s="46" t="n">
        <v>679.16</v>
      </c>
      <c r="J80" s="46" t="n">
        <f aca="false">L80/K80</f>
        <v>1731.89487179487</v>
      </c>
      <c r="K80" s="46" t="n">
        <v>0.39</v>
      </c>
      <c r="L80" s="46" t="n">
        <v>675.439</v>
      </c>
      <c r="M80" s="46" t="n">
        <v>0.39</v>
      </c>
      <c r="N80" s="46" t="n">
        <v>679.1597</v>
      </c>
      <c r="O80" s="45" t="s">
        <v>80</v>
      </c>
      <c r="P80" s="43" t="s">
        <v>279</v>
      </c>
      <c r="Q80" s="46" t="n">
        <f aca="false">H80-K80</f>
        <v>0.002</v>
      </c>
      <c r="R80" s="46" t="n">
        <f aca="false">I80-L80</f>
        <v>3.721</v>
      </c>
      <c r="S80" s="46"/>
      <c r="T80" s="47" t="n">
        <f aca="false">J80/E80-1</f>
        <v>-0.000378129465313126</v>
      </c>
      <c r="U80" s="43" t="s">
        <v>121</v>
      </c>
      <c r="V80" s="43"/>
      <c r="W80" s="43"/>
    </row>
    <row r="81" customFormat="false" ht="81" hidden="false" customHeight="false" outlineLevel="0" collapsed="false">
      <c r="A81" s="43" t="s">
        <v>280</v>
      </c>
      <c r="B81" s="43" t="s">
        <v>281</v>
      </c>
      <c r="C81" s="43" t="s">
        <v>84</v>
      </c>
      <c r="D81" s="45" t="s">
        <v>80</v>
      </c>
      <c r="E81" s="46" t="n">
        <v>1340.66</v>
      </c>
      <c r="F81" s="46" t="n">
        <v>0.907</v>
      </c>
      <c r="G81" s="46" t="n">
        <v>1215.979</v>
      </c>
      <c r="H81" s="46" t="n">
        <v>0.907</v>
      </c>
      <c r="I81" s="46" t="n">
        <v>1215.98</v>
      </c>
      <c r="J81" s="46" t="n">
        <f aca="false">L81/K81</f>
        <v>1332.15274725275</v>
      </c>
      <c r="K81" s="46" t="n">
        <v>0.91</v>
      </c>
      <c r="L81" s="46" t="n">
        <v>1212.259</v>
      </c>
      <c r="M81" s="46" t="n">
        <v>0.91</v>
      </c>
      <c r="N81" s="46" t="n">
        <v>1215.9797</v>
      </c>
      <c r="O81" s="45" t="s">
        <v>80</v>
      </c>
      <c r="P81" s="43" t="s">
        <v>282</v>
      </c>
      <c r="Q81" s="46" t="n">
        <f aca="false">H81-K81</f>
        <v>-0.003</v>
      </c>
      <c r="R81" s="46" t="n">
        <f aca="false">I81-L81</f>
        <v>3.721</v>
      </c>
      <c r="S81" s="46"/>
      <c r="T81" s="47" t="n">
        <f aca="false">J81/E81-1</f>
        <v>-0.00634557064971941</v>
      </c>
      <c r="U81" s="43" t="s">
        <v>121</v>
      </c>
      <c r="V81" s="43"/>
      <c r="W81" s="43"/>
    </row>
    <row r="82" customFormat="false" ht="49" hidden="false" customHeight="false" outlineLevel="0" collapsed="false">
      <c r="A82" s="43" t="s">
        <v>283</v>
      </c>
      <c r="B82" s="43" t="s">
        <v>284</v>
      </c>
      <c r="C82" s="43" t="s">
        <v>84</v>
      </c>
      <c r="D82" s="45" t="s">
        <v>80</v>
      </c>
      <c r="E82" s="46" t="n">
        <v>1464.49</v>
      </c>
      <c r="F82" s="46" t="n">
        <v>0.562</v>
      </c>
      <c r="G82" s="46" t="n">
        <v>823.043</v>
      </c>
      <c r="H82" s="46" t="n">
        <v>0.562</v>
      </c>
      <c r="I82" s="46" t="n">
        <v>823.043</v>
      </c>
      <c r="J82" s="46" t="n">
        <v>0</v>
      </c>
      <c r="K82" s="46" t="n">
        <v>0</v>
      </c>
      <c r="L82" s="46" t="n">
        <v>409.659</v>
      </c>
      <c r="M82" s="46" t="n">
        <v>0</v>
      </c>
      <c r="N82" s="46" t="n">
        <v>0</v>
      </c>
      <c r="O82" s="45" t="s">
        <v>80</v>
      </c>
      <c r="P82" s="43"/>
      <c r="Q82" s="46" t="n">
        <f aca="false">H82-K82</f>
        <v>0.562</v>
      </c>
      <c r="R82" s="46" t="n">
        <f aca="false">I82-L82</f>
        <v>413.384</v>
      </c>
      <c r="S82" s="46"/>
      <c r="T82" s="47"/>
      <c r="U82" s="43" t="s">
        <v>121</v>
      </c>
      <c r="V82" s="43"/>
      <c r="W82" s="43"/>
    </row>
    <row r="83" customFormat="false" ht="65" hidden="false" customHeight="false" outlineLevel="0" collapsed="false">
      <c r="A83" s="43" t="s">
        <v>285</v>
      </c>
      <c r="B83" s="43" t="s">
        <v>286</v>
      </c>
      <c r="C83" s="43" t="s">
        <v>84</v>
      </c>
      <c r="D83" s="45" t="s">
        <v>80</v>
      </c>
      <c r="E83" s="46" t="n">
        <v>1861.01</v>
      </c>
      <c r="F83" s="46" t="n">
        <v>0.435</v>
      </c>
      <c r="G83" s="46" t="n">
        <v>809.539</v>
      </c>
      <c r="H83" s="46" t="n">
        <v>0.435</v>
      </c>
      <c r="I83" s="46" t="n">
        <v>809.538</v>
      </c>
      <c r="J83" s="46" t="n">
        <f aca="false">L83/K83</f>
        <v>1839.19859090909</v>
      </c>
      <c r="K83" s="46" t="n">
        <v>0.44</v>
      </c>
      <c r="L83" s="46" t="n">
        <v>809.24738</v>
      </c>
      <c r="M83" s="46" t="n">
        <v>0.44</v>
      </c>
      <c r="N83" s="46" t="n">
        <v>809.24738</v>
      </c>
      <c r="O83" s="45" t="s">
        <v>80</v>
      </c>
      <c r="P83" s="43" t="s">
        <v>287</v>
      </c>
      <c r="Q83" s="46" t="n">
        <f aca="false">H83-K83</f>
        <v>-0.005</v>
      </c>
      <c r="R83" s="46" t="n">
        <f aca="false">I83-L83</f>
        <v>0.29061999999999</v>
      </c>
      <c r="S83" s="46" t="n">
        <f aca="false">G83-L83</f>
        <v>0.291619999999966</v>
      </c>
      <c r="T83" s="47" t="n">
        <f aca="false">J83/E83-1</f>
        <v>-0.0117201998328377</v>
      </c>
      <c r="U83" s="43" t="s">
        <v>288</v>
      </c>
      <c r="V83" s="43"/>
      <c r="W83" s="43"/>
    </row>
    <row r="84" customFormat="false" ht="78.45" hidden="false" customHeight="false" outlineLevel="0" collapsed="false">
      <c r="A84" s="43" t="s">
        <v>289</v>
      </c>
      <c r="B84" s="43" t="s">
        <v>290</v>
      </c>
      <c r="C84" s="43" t="s">
        <v>84</v>
      </c>
      <c r="D84" s="45" t="s">
        <v>80</v>
      </c>
      <c r="E84" s="46" t="n">
        <v>1012.64</v>
      </c>
      <c r="F84" s="46" t="n">
        <v>0.433</v>
      </c>
      <c r="G84" s="46" t="n">
        <v>438.473</v>
      </c>
      <c r="H84" s="46" t="n">
        <v>0.433</v>
      </c>
      <c r="I84" s="46" t="n">
        <v>438.474</v>
      </c>
      <c r="J84" s="46" t="n">
        <f aca="false">L84/K84</f>
        <v>1014.27209302326</v>
      </c>
      <c r="K84" s="46" t="n">
        <v>0.43</v>
      </c>
      <c r="L84" s="46" t="n">
        <v>436.137</v>
      </c>
      <c r="M84" s="46" t="n">
        <v>0.43</v>
      </c>
      <c r="N84" s="46" t="n">
        <v>436.137</v>
      </c>
      <c r="O84" s="45" t="s">
        <v>80</v>
      </c>
      <c r="P84" s="48" t="s">
        <v>291</v>
      </c>
      <c r="Q84" s="46" t="n">
        <f aca="false">H84-K84</f>
        <v>0.003</v>
      </c>
      <c r="R84" s="46" t="n">
        <f aca="false">I84-L84</f>
        <v>2.33699999999999</v>
      </c>
      <c r="S84" s="46"/>
      <c r="T84" s="47" t="n">
        <f aca="false">J84/E84-1</f>
        <v>0.00161172087144079</v>
      </c>
      <c r="U84" s="43" t="s">
        <v>86</v>
      </c>
      <c r="V84" s="43"/>
      <c r="W84" s="43"/>
    </row>
    <row r="85" customFormat="false" ht="78.45" hidden="false" customHeight="false" outlineLevel="0" collapsed="false">
      <c r="A85" s="43" t="s">
        <v>292</v>
      </c>
      <c r="B85" s="43" t="s">
        <v>293</v>
      </c>
      <c r="C85" s="43" t="s">
        <v>84</v>
      </c>
      <c r="D85" s="45" t="s">
        <v>80</v>
      </c>
      <c r="E85" s="46" t="n">
        <v>1283.47</v>
      </c>
      <c r="F85" s="46" t="n">
        <v>0.264</v>
      </c>
      <c r="G85" s="46" t="n">
        <v>338.836</v>
      </c>
      <c r="H85" s="46" t="n">
        <v>0.264</v>
      </c>
      <c r="I85" s="46" t="n">
        <v>338.836</v>
      </c>
      <c r="J85" s="46" t="n">
        <f aca="false">L85/K85</f>
        <v>1294.27307692308</v>
      </c>
      <c r="K85" s="46" t="n">
        <v>0.26</v>
      </c>
      <c r="L85" s="46" t="n">
        <v>336.511</v>
      </c>
      <c r="M85" s="46" t="n">
        <v>0.26</v>
      </c>
      <c r="N85" s="46" t="n">
        <v>336.511</v>
      </c>
      <c r="O85" s="45" t="s">
        <v>80</v>
      </c>
      <c r="P85" s="48" t="s">
        <v>294</v>
      </c>
      <c r="Q85" s="46" t="n">
        <f aca="false">H85-K85</f>
        <v>0.004</v>
      </c>
      <c r="R85" s="46" t="n">
        <f aca="false">I85-L85</f>
        <v>2.32499999999999</v>
      </c>
      <c r="S85" s="46"/>
      <c r="T85" s="47" t="n">
        <f aca="false">J85/E85-1</f>
        <v>0.00841708565301635</v>
      </c>
      <c r="U85" s="43" t="s">
        <v>86</v>
      </c>
      <c r="V85" s="43"/>
      <c r="W85" s="43"/>
    </row>
    <row r="86" customFormat="false" ht="78.45" hidden="false" customHeight="false" outlineLevel="0" collapsed="false">
      <c r="A86" s="43" t="s">
        <v>295</v>
      </c>
      <c r="B86" s="43" t="s">
        <v>296</v>
      </c>
      <c r="C86" s="43" t="s">
        <v>84</v>
      </c>
      <c r="D86" s="45" t="s">
        <v>80</v>
      </c>
      <c r="E86" s="46" t="n">
        <v>1432.9</v>
      </c>
      <c r="F86" s="46" t="n">
        <v>0.188</v>
      </c>
      <c r="G86" s="46" t="n">
        <v>269.385</v>
      </c>
      <c r="H86" s="46" t="n">
        <v>0.188</v>
      </c>
      <c r="I86" s="46" t="n">
        <v>269.386</v>
      </c>
      <c r="J86" s="46" t="n">
        <f aca="false">L86/K86</f>
        <v>1405.56842105263</v>
      </c>
      <c r="K86" s="46" t="n">
        <v>0.19</v>
      </c>
      <c r="L86" s="46" t="n">
        <v>267.058</v>
      </c>
      <c r="M86" s="46" t="n">
        <v>0.19</v>
      </c>
      <c r="N86" s="46" t="n">
        <v>267.058</v>
      </c>
      <c r="O86" s="45" t="s">
        <v>80</v>
      </c>
      <c r="P86" s="48" t="s">
        <v>297</v>
      </c>
      <c r="Q86" s="46" t="n">
        <f aca="false">H86-K86</f>
        <v>-0.002</v>
      </c>
      <c r="R86" s="46" t="n">
        <f aca="false">I86-L86</f>
        <v>2.32800000000003</v>
      </c>
      <c r="S86" s="46"/>
      <c r="T86" s="47" t="n">
        <f aca="false">J86/E86-1</f>
        <v>-0.0190743101035443</v>
      </c>
      <c r="U86" s="43" t="s">
        <v>86</v>
      </c>
      <c r="V86" s="43"/>
      <c r="W86" s="43"/>
    </row>
    <row r="87" customFormat="false" ht="78.75" hidden="false" customHeight="false" outlineLevel="0" collapsed="false">
      <c r="A87" s="43" t="s">
        <v>298</v>
      </c>
      <c r="B87" s="43" t="s">
        <v>299</v>
      </c>
      <c r="C87" s="43" t="s">
        <v>84</v>
      </c>
      <c r="D87" s="45" t="s">
        <v>80</v>
      </c>
      <c r="E87" s="46" t="n">
        <v>1201.82</v>
      </c>
      <c r="F87" s="46" t="n">
        <v>0.5</v>
      </c>
      <c r="G87" s="46" t="n">
        <v>600.91</v>
      </c>
      <c r="H87" s="46" t="n">
        <v>0.5</v>
      </c>
      <c r="I87" s="46" t="n">
        <v>600.91</v>
      </c>
      <c r="J87" s="46" t="n">
        <f aca="false">L87/K87</f>
        <v>1200.7552</v>
      </c>
      <c r="K87" s="46" t="n">
        <v>0.5</v>
      </c>
      <c r="L87" s="46" t="n">
        <v>600.3776</v>
      </c>
      <c r="M87" s="46" t="n">
        <v>0.5</v>
      </c>
      <c r="N87" s="46" t="n">
        <v>600.3776</v>
      </c>
      <c r="O87" s="45" t="s">
        <v>80</v>
      </c>
      <c r="P87" s="43" t="s">
        <v>300</v>
      </c>
      <c r="Q87" s="46" t="n">
        <f aca="false">H87-K87</f>
        <v>0</v>
      </c>
      <c r="R87" s="46" t="n">
        <f aca="false">I87-L87</f>
        <v>0.532399999999939</v>
      </c>
      <c r="S87" s="46" t="n">
        <f aca="false">G87-L87</f>
        <v>0.532399999999939</v>
      </c>
      <c r="T87" s="47" t="n">
        <f aca="false">J87/E87-1</f>
        <v>-0.00088598958246644</v>
      </c>
      <c r="U87" s="43" t="s">
        <v>288</v>
      </c>
      <c r="V87" s="43"/>
      <c r="W87" s="43"/>
    </row>
    <row r="88" customFormat="false" ht="78.75" hidden="false" customHeight="false" outlineLevel="0" collapsed="false">
      <c r="A88" s="43" t="s">
        <v>301</v>
      </c>
      <c r="B88" s="43" t="s">
        <v>302</v>
      </c>
      <c r="C88" s="43" t="s">
        <v>84</v>
      </c>
      <c r="D88" s="45" t="s">
        <v>80</v>
      </c>
      <c r="E88" s="46" t="n">
        <v>1091.3</v>
      </c>
      <c r="F88" s="46" t="n">
        <v>1.15</v>
      </c>
      <c r="G88" s="46" t="n">
        <v>1254.99</v>
      </c>
      <c r="H88" s="46" t="n">
        <v>1.15</v>
      </c>
      <c r="I88" s="46" t="n">
        <v>1254.992</v>
      </c>
      <c r="J88" s="46" t="n">
        <f aca="false">L88/K88</f>
        <v>1089.27304347826</v>
      </c>
      <c r="K88" s="46" t="n">
        <v>1.15</v>
      </c>
      <c r="L88" s="46" t="n">
        <v>1252.664</v>
      </c>
      <c r="M88" s="46" t="n">
        <v>1.15</v>
      </c>
      <c r="N88" s="46" t="n">
        <v>1252.664</v>
      </c>
      <c r="O88" s="45" t="s">
        <v>80</v>
      </c>
      <c r="P88" s="48" t="s">
        <v>303</v>
      </c>
      <c r="Q88" s="46" t="n">
        <f aca="false">H88-K88</f>
        <v>0</v>
      </c>
      <c r="R88" s="46" t="n">
        <f aca="false">I88-L88</f>
        <v>2.32799999999997</v>
      </c>
      <c r="S88" s="46"/>
      <c r="T88" s="47" t="n">
        <f aca="false">J88/E88-1</f>
        <v>-0.00185737791784024</v>
      </c>
      <c r="U88" s="43" t="s">
        <v>86</v>
      </c>
      <c r="V88" s="43"/>
      <c r="W88" s="43"/>
    </row>
    <row r="89" customFormat="false" ht="78.75" hidden="false" customHeight="false" outlineLevel="0" collapsed="false">
      <c r="A89" s="43" t="s">
        <v>304</v>
      </c>
      <c r="B89" s="43" t="s">
        <v>305</v>
      </c>
      <c r="C89" s="43" t="s">
        <v>84</v>
      </c>
      <c r="D89" s="45" t="s">
        <v>80</v>
      </c>
      <c r="E89" s="46" t="n">
        <v>1032.026</v>
      </c>
      <c r="F89" s="46" t="n">
        <v>1.397</v>
      </c>
      <c r="G89" s="46" t="n">
        <v>1441.74</v>
      </c>
      <c r="H89" s="46" t="n">
        <v>1.397</v>
      </c>
      <c r="I89" s="46" t="n">
        <v>1441.74</v>
      </c>
      <c r="J89" s="46" t="n">
        <f aca="false">L89/K89</f>
        <v>1028.15071428571</v>
      </c>
      <c r="K89" s="46" t="n">
        <v>1.4</v>
      </c>
      <c r="L89" s="46" t="n">
        <v>1439.411</v>
      </c>
      <c r="M89" s="46" t="n">
        <v>1.4</v>
      </c>
      <c r="N89" s="46" t="n">
        <v>1439.411</v>
      </c>
      <c r="O89" s="45" t="s">
        <v>80</v>
      </c>
      <c r="P89" s="48" t="s">
        <v>306</v>
      </c>
      <c r="Q89" s="46" t="n">
        <f aca="false">H89-K89</f>
        <v>-0.00299999999999989</v>
      </c>
      <c r="R89" s="46" t="n">
        <f aca="false">I89-L89</f>
        <v>2.32899999999995</v>
      </c>
      <c r="S89" s="46"/>
      <c r="T89" s="47" t="n">
        <f aca="false">J89/E89-1</f>
        <v>-0.00375502721276943</v>
      </c>
      <c r="U89" s="43" t="s">
        <v>86</v>
      </c>
      <c r="V89" s="43"/>
      <c r="W89" s="43"/>
    </row>
    <row r="90" customFormat="false" ht="78.75" hidden="false" customHeight="false" outlineLevel="0" collapsed="false">
      <c r="A90" s="43" t="s">
        <v>307</v>
      </c>
      <c r="B90" s="43" t="s">
        <v>308</v>
      </c>
      <c r="C90" s="43" t="s">
        <v>84</v>
      </c>
      <c r="D90" s="45" t="s">
        <v>80</v>
      </c>
      <c r="E90" s="46" t="n">
        <v>959.08</v>
      </c>
      <c r="F90" s="46" t="n">
        <v>1.478</v>
      </c>
      <c r="G90" s="46" t="n">
        <v>1417.52</v>
      </c>
      <c r="H90" s="46" t="n">
        <v>1.478</v>
      </c>
      <c r="I90" s="46" t="n">
        <v>1417.524</v>
      </c>
      <c r="J90" s="46" t="n">
        <f aca="false">L90/K90</f>
        <v>956.22027027027</v>
      </c>
      <c r="K90" s="46" t="n">
        <v>1.48</v>
      </c>
      <c r="L90" s="46" t="n">
        <v>1415.206</v>
      </c>
      <c r="M90" s="46" t="n">
        <v>1.48</v>
      </c>
      <c r="N90" s="46" t="n">
        <v>1415.206</v>
      </c>
      <c r="O90" s="45" t="s">
        <v>80</v>
      </c>
      <c r="P90" s="48" t="s">
        <v>309</v>
      </c>
      <c r="Q90" s="46" t="n">
        <f aca="false">H90-K90</f>
        <v>-0.002</v>
      </c>
      <c r="R90" s="46" t="n">
        <f aca="false">I90-L90</f>
        <v>2.31799999999998</v>
      </c>
      <c r="S90" s="46"/>
      <c r="T90" s="47" t="n">
        <f aca="false">J90/E90-1</f>
        <v>-0.00298174263849704</v>
      </c>
      <c r="U90" s="43" t="s">
        <v>86</v>
      </c>
      <c r="V90" s="43"/>
      <c r="W90" s="43"/>
    </row>
    <row r="91" customFormat="false" ht="95" hidden="false" customHeight="false" outlineLevel="0" collapsed="false">
      <c r="A91" s="43" t="s">
        <v>310</v>
      </c>
      <c r="B91" s="43" t="s">
        <v>311</v>
      </c>
      <c r="C91" s="43" t="s">
        <v>84</v>
      </c>
      <c r="D91" s="45" t="s">
        <v>80</v>
      </c>
      <c r="E91" s="46" t="n">
        <v>2002.56</v>
      </c>
      <c r="F91" s="46" t="n">
        <v>0.262</v>
      </c>
      <c r="G91" s="46" t="n">
        <v>524.671</v>
      </c>
      <c r="H91" s="46" t="n">
        <v>0.262</v>
      </c>
      <c r="I91" s="46" t="n">
        <v>524.67</v>
      </c>
      <c r="J91" s="46" t="n">
        <f aca="false">L91/K91</f>
        <v>2017.95769230769</v>
      </c>
      <c r="K91" s="46" t="n">
        <v>0.26</v>
      </c>
      <c r="L91" s="46" t="n">
        <v>524.669</v>
      </c>
      <c r="M91" s="46" t="n">
        <v>0.26</v>
      </c>
      <c r="N91" s="46" t="n">
        <v>524.669</v>
      </c>
      <c r="O91" s="45" t="s">
        <v>80</v>
      </c>
      <c r="P91" s="48" t="s">
        <v>312</v>
      </c>
      <c r="Q91" s="46" t="n">
        <f aca="false">H91-K91</f>
        <v>0.002</v>
      </c>
      <c r="R91" s="46" t="n">
        <f aca="false">I91-L91</f>
        <v>0.000999999999976353</v>
      </c>
      <c r="S91" s="46"/>
      <c r="T91" s="47" t="n">
        <f aca="false">J91/E91-1</f>
        <v>0.00768900422843366</v>
      </c>
      <c r="U91" s="43" t="s">
        <v>313</v>
      </c>
      <c r="V91" s="43"/>
      <c r="W91" s="43"/>
    </row>
    <row r="92" customFormat="false" ht="65" hidden="false" customHeight="false" outlineLevel="0" collapsed="false">
      <c r="A92" s="43" t="s">
        <v>314</v>
      </c>
      <c r="B92" s="43" t="s">
        <v>315</v>
      </c>
      <c r="C92" s="43" t="s">
        <v>84</v>
      </c>
      <c r="D92" s="45" t="s">
        <v>80</v>
      </c>
      <c r="E92" s="46" t="n">
        <v>1592.79</v>
      </c>
      <c r="F92" s="46" t="n">
        <v>0.098</v>
      </c>
      <c r="G92" s="46" t="n">
        <v>156.093</v>
      </c>
      <c r="H92" s="46" t="n">
        <v>0.098</v>
      </c>
      <c r="I92" s="46" t="n">
        <v>156.093</v>
      </c>
      <c r="J92" s="46" t="n">
        <f aca="false">L92/K92</f>
        <v>1547</v>
      </c>
      <c r="K92" s="46" t="n">
        <v>0.1</v>
      </c>
      <c r="L92" s="46" t="n">
        <v>154.7</v>
      </c>
      <c r="M92" s="46" t="n">
        <v>0.1</v>
      </c>
      <c r="N92" s="46" t="n">
        <v>156.09</v>
      </c>
      <c r="O92" s="45" t="s">
        <v>80</v>
      </c>
      <c r="P92" s="43" t="s">
        <v>316</v>
      </c>
      <c r="Q92" s="46" t="n">
        <f aca="false">H92-K92</f>
        <v>-0.002</v>
      </c>
      <c r="R92" s="46" t="n">
        <f aca="false">I92-L92</f>
        <v>1.393</v>
      </c>
      <c r="S92" s="46"/>
      <c r="T92" s="47" t="n">
        <f aca="false">J92/E92-1</f>
        <v>-0.0287482970134169</v>
      </c>
      <c r="U92" s="43" t="s">
        <v>121</v>
      </c>
      <c r="V92" s="43"/>
      <c r="W92" s="43"/>
    </row>
    <row r="93" customFormat="false" ht="64.15" hidden="false" customHeight="false" outlineLevel="0" collapsed="false">
      <c r="A93" s="43" t="s">
        <v>317</v>
      </c>
      <c r="B93" s="43" t="s">
        <v>318</v>
      </c>
      <c r="C93" s="43" t="s">
        <v>84</v>
      </c>
      <c r="D93" s="45" t="s">
        <v>80</v>
      </c>
      <c r="E93" s="46" t="n">
        <v>1227.68</v>
      </c>
      <c r="F93" s="46" t="n">
        <v>0.349</v>
      </c>
      <c r="G93" s="46" t="n">
        <v>428.46</v>
      </c>
      <c r="H93" s="46" t="n">
        <v>0</v>
      </c>
      <c r="I93" s="46" t="n">
        <v>214.23</v>
      </c>
      <c r="J93" s="46" t="n">
        <f aca="false">L93/K93</f>
        <v>1220.2</v>
      </c>
      <c r="K93" s="46" t="n">
        <v>0.35</v>
      </c>
      <c r="L93" s="46" t="n">
        <v>427.07</v>
      </c>
      <c r="M93" s="46" t="n">
        <v>0.35</v>
      </c>
      <c r="N93" s="46" t="n">
        <v>428.46</v>
      </c>
      <c r="O93" s="45" t="s">
        <v>80</v>
      </c>
      <c r="P93" s="43" t="s">
        <v>319</v>
      </c>
      <c r="Q93" s="46" t="n">
        <f aca="false">H93-K93</f>
        <v>-0.35</v>
      </c>
      <c r="R93" s="46" t="n">
        <f aca="false">I93-L93</f>
        <v>-212.84</v>
      </c>
      <c r="S93" s="46"/>
      <c r="T93" s="47" t="n">
        <f aca="false">J93/E93-1</f>
        <v>-0.00609279291020481</v>
      </c>
      <c r="U93" s="43" t="s">
        <v>121</v>
      </c>
      <c r="V93" s="43"/>
      <c r="W93" s="43"/>
    </row>
    <row r="94" customFormat="false" ht="34" hidden="false" customHeight="false" outlineLevel="0" collapsed="false">
      <c r="A94" s="43" t="s">
        <v>320</v>
      </c>
      <c r="B94" s="43" t="s">
        <v>321</v>
      </c>
      <c r="C94" s="43" t="s">
        <v>84</v>
      </c>
      <c r="D94" s="45" t="s">
        <v>80</v>
      </c>
      <c r="E94" s="46" t="n">
        <v>1371.7</v>
      </c>
      <c r="F94" s="46" t="n">
        <v>0.252</v>
      </c>
      <c r="G94" s="46" t="n">
        <v>345.668</v>
      </c>
      <c r="H94" s="46" t="n">
        <v>0.252</v>
      </c>
      <c r="I94" s="46" t="n">
        <v>345.668</v>
      </c>
      <c r="J94" s="46" t="n">
        <v>0</v>
      </c>
      <c r="K94" s="46" t="n">
        <v>0</v>
      </c>
      <c r="L94" s="46" t="n">
        <v>172.14</v>
      </c>
      <c r="M94" s="46" t="n">
        <v>0</v>
      </c>
      <c r="N94" s="46" t="n">
        <v>0</v>
      </c>
      <c r="O94" s="45" t="s">
        <v>80</v>
      </c>
      <c r="P94" s="43"/>
      <c r="Q94" s="46" t="n">
        <f aca="false">H94-K94</f>
        <v>0.252</v>
      </c>
      <c r="R94" s="46" t="n">
        <f aca="false">I94-L94</f>
        <v>173.528</v>
      </c>
      <c r="S94" s="46"/>
      <c r="T94" s="47"/>
      <c r="U94" s="43" t="s">
        <v>121</v>
      </c>
      <c r="V94" s="43"/>
      <c r="W94" s="43"/>
    </row>
    <row r="95" customFormat="false" ht="65" hidden="false" customHeight="false" outlineLevel="0" collapsed="false">
      <c r="A95" s="43" t="s">
        <v>322</v>
      </c>
      <c r="B95" s="43" t="s">
        <v>323</v>
      </c>
      <c r="C95" s="43" t="s">
        <v>84</v>
      </c>
      <c r="D95" s="45" t="s">
        <v>80</v>
      </c>
      <c r="E95" s="46" t="n">
        <v>1363.02</v>
      </c>
      <c r="F95" s="46" t="n">
        <v>0.109</v>
      </c>
      <c r="G95" s="46" t="n">
        <v>148.569</v>
      </c>
      <c r="H95" s="46" t="n">
        <v>0</v>
      </c>
      <c r="I95" s="46" t="n">
        <v>74.28</v>
      </c>
      <c r="J95" s="46" t="n">
        <v>0</v>
      </c>
      <c r="K95" s="46" t="n">
        <v>0</v>
      </c>
      <c r="L95" s="46" t="n">
        <v>73.59</v>
      </c>
      <c r="M95" s="46" t="n">
        <v>0</v>
      </c>
      <c r="N95" s="46" t="n">
        <v>0</v>
      </c>
      <c r="O95" s="45" t="s">
        <v>80</v>
      </c>
      <c r="P95" s="43"/>
      <c r="Q95" s="46" t="n">
        <f aca="false">H95-K95</f>
        <v>0</v>
      </c>
      <c r="R95" s="46" t="n">
        <f aca="false">I95-L95</f>
        <v>0.689999999999998</v>
      </c>
      <c r="S95" s="46"/>
      <c r="T95" s="47"/>
      <c r="U95" s="43" t="s">
        <v>121</v>
      </c>
      <c r="V95" s="43"/>
      <c r="W95" s="43"/>
    </row>
    <row r="96" customFormat="false" ht="65" hidden="false" customHeight="false" outlineLevel="0" collapsed="false">
      <c r="A96" s="43" t="s">
        <v>324</v>
      </c>
      <c r="B96" s="43" t="s">
        <v>325</v>
      </c>
      <c r="C96" s="43" t="s">
        <v>84</v>
      </c>
      <c r="D96" s="45" t="s">
        <v>80</v>
      </c>
      <c r="E96" s="46" t="n">
        <v>1574.55</v>
      </c>
      <c r="F96" s="46" t="n">
        <v>0.128</v>
      </c>
      <c r="G96" s="46" t="n">
        <v>201.542</v>
      </c>
      <c r="H96" s="46" t="n">
        <v>0</v>
      </c>
      <c r="I96" s="46" t="n">
        <v>100.77</v>
      </c>
      <c r="J96" s="46" t="n">
        <v>0</v>
      </c>
      <c r="K96" s="46" t="n">
        <v>0</v>
      </c>
      <c r="L96" s="46" t="n">
        <v>100.075</v>
      </c>
      <c r="M96" s="46" t="n">
        <v>0</v>
      </c>
      <c r="N96" s="46" t="n">
        <v>0</v>
      </c>
      <c r="O96" s="45" t="s">
        <v>80</v>
      </c>
      <c r="P96" s="43"/>
      <c r="Q96" s="46" t="n">
        <f aca="false">H96-K96</f>
        <v>0</v>
      </c>
      <c r="R96" s="46" t="n">
        <f aca="false">I96-L96</f>
        <v>0.694999999999993</v>
      </c>
      <c r="S96" s="46"/>
      <c r="T96" s="47"/>
      <c r="U96" s="43" t="s">
        <v>121</v>
      </c>
      <c r="V96" s="43"/>
      <c r="W96" s="43"/>
    </row>
    <row r="97" customFormat="false" ht="34" hidden="false" customHeight="false" outlineLevel="0" collapsed="false">
      <c r="A97" s="43" t="s">
        <v>326</v>
      </c>
      <c r="B97" s="43" t="s">
        <v>327</v>
      </c>
      <c r="C97" s="43" t="s">
        <v>84</v>
      </c>
      <c r="D97" s="45" t="s">
        <v>80</v>
      </c>
      <c r="E97" s="46" t="n">
        <v>981.33</v>
      </c>
      <c r="F97" s="46" t="n">
        <v>0.26</v>
      </c>
      <c r="G97" s="46" t="n">
        <v>255.146</v>
      </c>
      <c r="H97" s="46" t="n">
        <v>0</v>
      </c>
      <c r="I97" s="46" t="n">
        <v>127.573</v>
      </c>
      <c r="J97" s="46" t="n">
        <v>0</v>
      </c>
      <c r="K97" s="46" t="n">
        <v>0</v>
      </c>
      <c r="L97" s="46" t="n">
        <v>126.8805</v>
      </c>
      <c r="M97" s="46" t="n">
        <v>0</v>
      </c>
      <c r="N97" s="46" t="n">
        <v>0</v>
      </c>
      <c r="O97" s="45" t="s">
        <v>80</v>
      </c>
      <c r="P97" s="43"/>
      <c r="Q97" s="46" t="n">
        <f aca="false">H97-K97</f>
        <v>0</v>
      </c>
      <c r="R97" s="46" t="n">
        <f aca="false">I97-L97</f>
        <v>0.692499999999995</v>
      </c>
      <c r="S97" s="46"/>
      <c r="T97" s="47"/>
      <c r="U97" s="43" t="s">
        <v>121</v>
      </c>
      <c r="V97" s="43"/>
      <c r="W97" s="43"/>
    </row>
    <row r="98" customFormat="false" ht="49" hidden="false" customHeight="false" outlineLevel="0" collapsed="false">
      <c r="A98" s="43" t="s">
        <v>328</v>
      </c>
      <c r="B98" s="43" t="s">
        <v>329</v>
      </c>
      <c r="C98" s="43" t="s">
        <v>84</v>
      </c>
      <c r="D98" s="45" t="s">
        <v>80</v>
      </c>
      <c r="E98" s="46" t="n">
        <v>975.77</v>
      </c>
      <c r="F98" s="46" t="n">
        <v>0.45</v>
      </c>
      <c r="G98" s="46" t="n">
        <v>439.097</v>
      </c>
      <c r="H98" s="46" t="n">
        <v>0</v>
      </c>
      <c r="I98" s="46" t="n">
        <v>219.549</v>
      </c>
      <c r="J98" s="46" t="n">
        <v>0</v>
      </c>
      <c r="K98" s="46" t="n">
        <v>0</v>
      </c>
      <c r="L98" s="46" t="n">
        <v>218.8545</v>
      </c>
      <c r="M98" s="46" t="n">
        <v>0</v>
      </c>
      <c r="N98" s="46" t="n">
        <v>0</v>
      </c>
      <c r="O98" s="45" t="s">
        <v>80</v>
      </c>
      <c r="P98" s="43"/>
      <c r="Q98" s="46" t="n">
        <f aca="false">H98-K98</f>
        <v>0</v>
      </c>
      <c r="R98" s="46" t="n">
        <f aca="false">I98-L98</f>
        <v>0.694500000000005</v>
      </c>
      <c r="S98" s="46"/>
      <c r="T98" s="47"/>
      <c r="U98" s="43" t="s">
        <v>121</v>
      </c>
      <c r="V98" s="43"/>
      <c r="W98" s="43"/>
    </row>
    <row r="99" customFormat="false" ht="34" hidden="false" customHeight="false" outlineLevel="0" collapsed="false">
      <c r="A99" s="43" t="s">
        <v>330</v>
      </c>
      <c r="B99" s="43" t="s">
        <v>331</v>
      </c>
      <c r="C99" s="43" t="s">
        <v>84</v>
      </c>
      <c r="D99" s="45" t="s">
        <v>80</v>
      </c>
      <c r="E99" s="46" t="n">
        <v>1290.01</v>
      </c>
      <c r="F99" s="46" t="n">
        <v>0.205</v>
      </c>
      <c r="G99" s="46" t="n">
        <v>264.452</v>
      </c>
      <c r="H99" s="46" t="n">
        <v>0</v>
      </c>
      <c r="I99" s="46" t="n">
        <v>132.227</v>
      </c>
      <c r="J99" s="46" t="n">
        <v>0</v>
      </c>
      <c r="K99" s="46" t="n">
        <v>0</v>
      </c>
      <c r="L99" s="46" t="n">
        <v>131.53</v>
      </c>
      <c r="M99" s="46" t="n">
        <v>0</v>
      </c>
      <c r="N99" s="46" t="n">
        <v>0</v>
      </c>
      <c r="O99" s="45" t="s">
        <v>80</v>
      </c>
      <c r="P99" s="43"/>
      <c r="Q99" s="46" t="n">
        <f aca="false">H99-K99</f>
        <v>0</v>
      </c>
      <c r="R99" s="46" t="n">
        <f aca="false">I99-L99</f>
        <v>0.697000000000003</v>
      </c>
      <c r="S99" s="46"/>
      <c r="T99" s="47"/>
      <c r="U99" s="43" t="s">
        <v>121</v>
      </c>
      <c r="V99" s="43"/>
      <c r="W99" s="43"/>
    </row>
    <row r="100" customFormat="false" ht="34" hidden="false" customHeight="false" outlineLevel="0" collapsed="false">
      <c r="A100" s="43" t="s">
        <v>332</v>
      </c>
      <c r="B100" s="43" t="s">
        <v>333</v>
      </c>
      <c r="C100" s="43" t="s">
        <v>84</v>
      </c>
      <c r="D100" s="45" t="s">
        <v>80</v>
      </c>
      <c r="E100" s="46" t="n">
        <v>671.3</v>
      </c>
      <c r="F100" s="46" t="n">
        <v>0.958</v>
      </c>
      <c r="G100" s="46" t="n">
        <v>643.1</v>
      </c>
      <c r="H100" s="46" t="n">
        <v>0</v>
      </c>
      <c r="I100" s="46" t="n">
        <v>321.552</v>
      </c>
      <c r="J100" s="46" t="n">
        <v>0</v>
      </c>
      <c r="K100" s="46" t="n">
        <v>0</v>
      </c>
      <c r="L100" s="46" t="n">
        <v>320.854</v>
      </c>
      <c r="M100" s="46" t="n">
        <v>0</v>
      </c>
      <c r="N100" s="46" t="n">
        <v>0</v>
      </c>
      <c r="O100" s="45" t="s">
        <v>80</v>
      </c>
      <c r="P100" s="43"/>
      <c r="Q100" s="46" t="n">
        <f aca="false">H100-K100</f>
        <v>0</v>
      </c>
      <c r="R100" s="46" t="n">
        <f aca="false">I100-L100</f>
        <v>0.698000000000036</v>
      </c>
      <c r="S100" s="46"/>
      <c r="T100" s="47"/>
      <c r="U100" s="43" t="s">
        <v>121</v>
      </c>
      <c r="V100" s="43"/>
      <c r="W100" s="43"/>
    </row>
    <row r="101" customFormat="false" ht="34" hidden="false" customHeight="false" outlineLevel="0" collapsed="false">
      <c r="A101" s="43" t="s">
        <v>334</v>
      </c>
      <c r="B101" s="43" t="s">
        <v>335</v>
      </c>
      <c r="C101" s="43" t="s">
        <v>84</v>
      </c>
      <c r="D101" s="45" t="s">
        <v>80</v>
      </c>
      <c r="E101" s="46" t="n">
        <v>1699.92</v>
      </c>
      <c r="F101" s="46" t="n">
        <v>0.151</v>
      </c>
      <c r="G101" s="46" t="n">
        <v>256.688</v>
      </c>
      <c r="H101" s="46" t="n">
        <v>0</v>
      </c>
      <c r="I101" s="46" t="n">
        <v>128.344</v>
      </c>
      <c r="J101" s="46" t="n">
        <v>0</v>
      </c>
      <c r="K101" s="46" t="n">
        <v>0</v>
      </c>
      <c r="L101" s="46" t="n">
        <v>127.65</v>
      </c>
      <c r="M101" s="46" t="n">
        <v>0</v>
      </c>
      <c r="N101" s="46" t="n">
        <v>0</v>
      </c>
      <c r="O101" s="45" t="s">
        <v>80</v>
      </c>
      <c r="P101" s="43"/>
      <c r="Q101" s="46" t="n">
        <f aca="false">H101-K101</f>
        <v>0</v>
      </c>
      <c r="R101" s="46" t="n">
        <f aca="false">I101-L101</f>
        <v>0.693999999999988</v>
      </c>
      <c r="S101" s="46"/>
      <c r="T101" s="47"/>
      <c r="U101" s="43" t="s">
        <v>121</v>
      </c>
      <c r="V101" s="43"/>
      <c r="W101" s="43"/>
    </row>
    <row r="102" customFormat="false" ht="34" hidden="false" customHeight="false" outlineLevel="0" collapsed="false">
      <c r="A102" s="43" t="s">
        <v>336</v>
      </c>
      <c r="B102" s="43" t="s">
        <v>337</v>
      </c>
      <c r="C102" s="43" t="s">
        <v>84</v>
      </c>
      <c r="D102" s="45" t="s">
        <v>80</v>
      </c>
      <c r="E102" s="46" t="n">
        <v>1187.23</v>
      </c>
      <c r="F102" s="46" t="n">
        <v>0.159</v>
      </c>
      <c r="G102" s="46" t="n">
        <v>188.77</v>
      </c>
      <c r="H102" s="46" t="n">
        <v>0</v>
      </c>
      <c r="I102" s="46" t="n">
        <v>94.385</v>
      </c>
      <c r="J102" s="46" t="n">
        <v>0</v>
      </c>
      <c r="K102" s="46" t="n">
        <v>0</v>
      </c>
      <c r="L102" s="46" t="n">
        <v>93.69</v>
      </c>
      <c r="M102" s="46" t="n">
        <v>0</v>
      </c>
      <c r="N102" s="46" t="n">
        <v>0</v>
      </c>
      <c r="O102" s="45" t="s">
        <v>80</v>
      </c>
      <c r="P102" s="43"/>
      <c r="Q102" s="46" t="n">
        <f aca="false">H102-K102</f>
        <v>0</v>
      </c>
      <c r="R102" s="46" t="n">
        <f aca="false">I102-L102</f>
        <v>0.695000000000007</v>
      </c>
      <c r="S102" s="46"/>
      <c r="T102" s="47"/>
      <c r="U102" s="43" t="s">
        <v>121</v>
      </c>
      <c r="V102" s="43"/>
      <c r="W102" s="43"/>
    </row>
    <row r="103" customFormat="false" ht="49" hidden="false" customHeight="false" outlineLevel="0" collapsed="false">
      <c r="A103" s="43" t="s">
        <v>338</v>
      </c>
      <c r="B103" s="43" t="s">
        <v>339</v>
      </c>
      <c r="C103" s="43" t="s">
        <v>84</v>
      </c>
      <c r="D103" s="45" t="s">
        <v>80</v>
      </c>
      <c r="E103" s="46" t="n">
        <v>941.81</v>
      </c>
      <c r="F103" s="46" t="n">
        <v>0.578</v>
      </c>
      <c r="G103" s="46" t="n">
        <v>544.366</v>
      </c>
      <c r="H103" s="46" t="n">
        <v>0</v>
      </c>
      <c r="I103" s="46" t="n">
        <v>272.185</v>
      </c>
      <c r="J103" s="46" t="n">
        <v>0</v>
      </c>
      <c r="K103" s="46" t="n">
        <v>0</v>
      </c>
      <c r="L103" s="46" t="n">
        <v>271.49</v>
      </c>
      <c r="M103" s="46" t="n">
        <v>0</v>
      </c>
      <c r="N103" s="46" t="n">
        <v>0</v>
      </c>
      <c r="O103" s="45" t="s">
        <v>80</v>
      </c>
      <c r="P103" s="43"/>
      <c r="Q103" s="46" t="n">
        <f aca="false">H103-K103</f>
        <v>0</v>
      </c>
      <c r="R103" s="46" t="n">
        <f aca="false">I103-L103</f>
        <v>0.694999999999993</v>
      </c>
      <c r="S103" s="46"/>
      <c r="T103" s="47"/>
      <c r="U103" s="43" t="s">
        <v>121</v>
      </c>
      <c r="V103" s="43"/>
      <c r="W103" s="43"/>
    </row>
    <row r="104" customFormat="false" ht="34" hidden="false" customHeight="false" outlineLevel="0" collapsed="false">
      <c r="A104" s="43" t="s">
        <v>340</v>
      </c>
      <c r="B104" s="43" t="s">
        <v>341</v>
      </c>
      <c r="C104" s="43" t="s">
        <v>84</v>
      </c>
      <c r="D104" s="45" t="s">
        <v>80</v>
      </c>
      <c r="E104" s="46" t="n">
        <v>1384.2</v>
      </c>
      <c r="F104" s="46" t="n">
        <v>0.219</v>
      </c>
      <c r="G104" s="46" t="n">
        <v>303.14</v>
      </c>
      <c r="H104" s="46" t="n">
        <v>0</v>
      </c>
      <c r="I104" s="46" t="n">
        <v>151.57</v>
      </c>
      <c r="J104" s="46" t="n">
        <v>0</v>
      </c>
      <c r="K104" s="46" t="n">
        <v>0</v>
      </c>
      <c r="L104" s="46" t="n">
        <v>150.875</v>
      </c>
      <c r="M104" s="46" t="n">
        <v>0</v>
      </c>
      <c r="N104" s="46" t="n">
        <v>0</v>
      </c>
      <c r="O104" s="45" t="s">
        <v>80</v>
      </c>
      <c r="P104" s="43"/>
      <c r="Q104" s="46" t="n">
        <f aca="false">H104-K104</f>
        <v>0</v>
      </c>
      <c r="R104" s="46" t="n">
        <f aca="false">I104-L104</f>
        <v>0.694999999999993</v>
      </c>
      <c r="S104" s="46"/>
      <c r="T104" s="47"/>
      <c r="U104" s="43" t="s">
        <v>121</v>
      </c>
      <c r="V104" s="43"/>
      <c r="W104" s="43"/>
    </row>
    <row r="105" customFormat="false" ht="81" hidden="false" customHeight="false" outlineLevel="0" collapsed="false">
      <c r="A105" s="43" t="s">
        <v>342</v>
      </c>
      <c r="B105" s="43" t="s">
        <v>343</v>
      </c>
      <c r="C105" s="43" t="s">
        <v>84</v>
      </c>
      <c r="D105" s="45" t="s">
        <v>80</v>
      </c>
      <c r="E105" s="46" t="n">
        <v>1042.22</v>
      </c>
      <c r="F105" s="46" t="n">
        <v>0.262</v>
      </c>
      <c r="G105" s="46" t="n">
        <v>273.062</v>
      </c>
      <c r="H105" s="46" t="n">
        <v>0.262</v>
      </c>
      <c r="I105" s="46" t="n">
        <v>273.06</v>
      </c>
      <c r="J105" s="46" t="n">
        <f aca="false">L105/K105</f>
        <v>1050.23076923077</v>
      </c>
      <c r="K105" s="46" t="n">
        <v>0.26</v>
      </c>
      <c r="L105" s="46" t="n">
        <v>273.06</v>
      </c>
      <c r="M105" s="46" t="n">
        <v>0.26</v>
      </c>
      <c r="N105" s="46" t="n">
        <v>273.06</v>
      </c>
      <c r="O105" s="45" t="s">
        <v>80</v>
      </c>
      <c r="P105" s="43" t="s">
        <v>344</v>
      </c>
      <c r="Q105" s="46" t="n">
        <f aca="false">H105-K105</f>
        <v>0.002</v>
      </c>
      <c r="R105" s="46" t="n">
        <f aca="false">I105-L105</f>
        <v>0</v>
      </c>
      <c r="S105" s="46"/>
      <c r="T105" s="47" t="n">
        <f aca="false">J105/E105-1</f>
        <v>0.00768625552260493</v>
      </c>
      <c r="U105" s="43" t="s">
        <v>345</v>
      </c>
      <c r="V105" s="43"/>
      <c r="W105" s="43"/>
    </row>
    <row r="106" customFormat="false" ht="97" hidden="false" customHeight="false" outlineLevel="0" collapsed="false">
      <c r="A106" s="43" t="s">
        <v>346</v>
      </c>
      <c r="B106" s="43" t="s">
        <v>347</v>
      </c>
      <c r="C106" s="43" t="s">
        <v>84</v>
      </c>
      <c r="D106" s="45" t="s">
        <v>80</v>
      </c>
      <c r="E106" s="46" t="n">
        <v>1003.21</v>
      </c>
      <c r="F106" s="46" t="n">
        <v>0.243</v>
      </c>
      <c r="G106" s="46" t="n">
        <v>243.78</v>
      </c>
      <c r="H106" s="46" t="n">
        <v>0.243</v>
      </c>
      <c r="I106" s="46" t="n">
        <v>243.78</v>
      </c>
      <c r="J106" s="46" t="n">
        <f aca="false">L106/K106</f>
        <v>1015.725</v>
      </c>
      <c r="K106" s="46" t="n">
        <v>0.24</v>
      </c>
      <c r="L106" s="46" t="n">
        <v>243.774</v>
      </c>
      <c r="M106" s="46" t="n">
        <v>0.24</v>
      </c>
      <c r="N106" s="46" t="n">
        <v>243.774</v>
      </c>
      <c r="O106" s="45" t="s">
        <v>80</v>
      </c>
      <c r="P106" s="43" t="s">
        <v>348</v>
      </c>
      <c r="Q106" s="46" t="n">
        <f aca="false">H106-K106</f>
        <v>0.003</v>
      </c>
      <c r="R106" s="46" t="n">
        <f aca="false">I106-L106</f>
        <v>0.00600000000000023</v>
      </c>
      <c r="S106" s="46" t="n">
        <f aca="false">G106-L106</f>
        <v>0.00600000000000023</v>
      </c>
      <c r="T106" s="47" t="n">
        <f aca="false">J106/E106-1</f>
        <v>0.0124749553931878</v>
      </c>
      <c r="U106" s="43" t="s">
        <v>313</v>
      </c>
      <c r="V106" s="43"/>
      <c r="W106" s="43"/>
    </row>
    <row r="107" customFormat="false" ht="81" hidden="false" customHeight="false" outlineLevel="0" collapsed="false">
      <c r="A107" s="43" t="s">
        <v>349</v>
      </c>
      <c r="B107" s="43" t="s">
        <v>350</v>
      </c>
      <c r="C107" s="43" t="s">
        <v>84</v>
      </c>
      <c r="D107" s="45" t="s">
        <v>80</v>
      </c>
      <c r="E107" s="46" t="n">
        <v>1294.53</v>
      </c>
      <c r="F107" s="46" t="n">
        <v>0.228</v>
      </c>
      <c r="G107" s="46" t="n">
        <v>295.153</v>
      </c>
      <c r="H107" s="46" t="n">
        <v>0.228</v>
      </c>
      <c r="I107" s="46" t="n">
        <v>295.152</v>
      </c>
      <c r="J107" s="46" t="n">
        <f aca="false">L107/K107</f>
        <v>1283.26026086957</v>
      </c>
      <c r="K107" s="46" t="n">
        <v>0.23</v>
      </c>
      <c r="L107" s="46" t="n">
        <v>295.14986</v>
      </c>
      <c r="M107" s="46" t="n">
        <v>0.23</v>
      </c>
      <c r="N107" s="46" t="n">
        <v>295.14986</v>
      </c>
      <c r="O107" s="45" t="s">
        <v>80</v>
      </c>
      <c r="P107" s="43" t="s">
        <v>351</v>
      </c>
      <c r="Q107" s="46" t="n">
        <f aca="false">H107-K107</f>
        <v>-0.002</v>
      </c>
      <c r="R107" s="46" t="n">
        <f aca="false">I107-L107</f>
        <v>0.00213999999999714</v>
      </c>
      <c r="S107" s="46"/>
      <c r="T107" s="47" t="n">
        <f aca="false">J107/E107-1</f>
        <v>-0.0087056608424948</v>
      </c>
      <c r="U107" s="43" t="s">
        <v>345</v>
      </c>
      <c r="V107" s="43"/>
      <c r="W107" s="43"/>
    </row>
    <row r="108" customFormat="false" ht="81" hidden="false" customHeight="false" outlineLevel="0" collapsed="false">
      <c r="A108" s="43" t="s">
        <v>352</v>
      </c>
      <c r="B108" s="43" t="s">
        <v>353</v>
      </c>
      <c r="C108" s="43" t="s">
        <v>84</v>
      </c>
      <c r="D108" s="45" t="s">
        <v>80</v>
      </c>
      <c r="E108" s="46" t="n">
        <v>1162.51</v>
      </c>
      <c r="F108" s="46" t="n">
        <v>0.155</v>
      </c>
      <c r="G108" s="46" t="n">
        <v>180.189</v>
      </c>
      <c r="H108" s="46" t="n">
        <v>0.155</v>
      </c>
      <c r="I108" s="46" t="n">
        <v>180.19</v>
      </c>
      <c r="J108" s="46" t="n">
        <f aca="false">L108/K108</f>
        <v>1124.7385625</v>
      </c>
      <c r="K108" s="46" t="n">
        <v>0.16</v>
      </c>
      <c r="L108" s="46" t="n">
        <v>179.95817</v>
      </c>
      <c r="M108" s="46" t="n">
        <v>0.16</v>
      </c>
      <c r="N108" s="46" t="n">
        <v>179.95817</v>
      </c>
      <c r="O108" s="45" t="s">
        <v>80</v>
      </c>
      <c r="P108" s="43" t="s">
        <v>354</v>
      </c>
      <c r="Q108" s="46" t="n">
        <f aca="false">H108-K108</f>
        <v>-0.005</v>
      </c>
      <c r="R108" s="46" t="n">
        <f aca="false">I108-L108</f>
        <v>0.231830000000002</v>
      </c>
      <c r="S108" s="46" t="n">
        <f aca="false">G108-L108</f>
        <v>0.230829999999997</v>
      </c>
      <c r="T108" s="47" t="n">
        <f aca="false">J108/E108-1</f>
        <v>-0.0324912796449063</v>
      </c>
      <c r="U108" s="43" t="s">
        <v>288</v>
      </c>
      <c r="V108" s="43"/>
      <c r="W108" s="43"/>
    </row>
    <row r="109" customFormat="false" ht="81" hidden="false" customHeight="false" outlineLevel="0" collapsed="false">
      <c r="A109" s="43" t="s">
        <v>355</v>
      </c>
      <c r="B109" s="43" t="s">
        <v>356</v>
      </c>
      <c r="C109" s="43" t="s">
        <v>84</v>
      </c>
      <c r="D109" s="45" t="s">
        <v>80</v>
      </c>
      <c r="E109" s="46" t="n">
        <v>897.59</v>
      </c>
      <c r="F109" s="46" t="n">
        <v>0.696</v>
      </c>
      <c r="G109" s="46" t="n">
        <v>624.723</v>
      </c>
      <c r="H109" s="46" t="n">
        <v>0.696</v>
      </c>
      <c r="I109" s="46" t="n">
        <v>624.72</v>
      </c>
      <c r="J109" s="46" t="n">
        <f aca="false">L109/K109</f>
        <v>892.456928571428</v>
      </c>
      <c r="K109" s="46" t="n">
        <v>0.7</v>
      </c>
      <c r="L109" s="46" t="n">
        <v>624.71985</v>
      </c>
      <c r="M109" s="46" t="n">
        <v>0.7</v>
      </c>
      <c r="N109" s="46" t="n">
        <v>624.71985</v>
      </c>
      <c r="O109" s="45" t="s">
        <v>80</v>
      </c>
      <c r="P109" s="43" t="s">
        <v>357</v>
      </c>
      <c r="Q109" s="46" t="n">
        <f aca="false">H109-K109</f>
        <v>-0.004</v>
      </c>
      <c r="R109" s="46" t="n">
        <f aca="false">I109-L109</f>
        <v>0.000150000000076034</v>
      </c>
      <c r="S109" s="46"/>
      <c r="T109" s="47" t="n">
        <f aca="false">J109/E109-1</f>
        <v>-0.00571872617628499</v>
      </c>
      <c r="U109" s="43" t="s">
        <v>358</v>
      </c>
      <c r="V109" s="43"/>
      <c r="W109" s="43"/>
    </row>
    <row r="110" customFormat="false" ht="81" hidden="false" customHeight="false" outlineLevel="0" collapsed="false">
      <c r="A110" s="43" t="s">
        <v>359</v>
      </c>
      <c r="B110" s="43" t="s">
        <v>360</v>
      </c>
      <c r="C110" s="43" t="s">
        <v>84</v>
      </c>
      <c r="D110" s="45" t="s">
        <v>80</v>
      </c>
      <c r="E110" s="46" t="n">
        <v>1081.49</v>
      </c>
      <c r="F110" s="46" t="n">
        <v>0.188</v>
      </c>
      <c r="G110" s="46" t="n">
        <v>203.32</v>
      </c>
      <c r="H110" s="46" t="n">
        <v>0.188</v>
      </c>
      <c r="I110" s="46" t="n">
        <v>203.32</v>
      </c>
      <c r="J110" s="46" t="n">
        <f aca="false">L110/K110</f>
        <v>1070.10526315789</v>
      </c>
      <c r="K110" s="46" t="n">
        <v>0.19</v>
      </c>
      <c r="L110" s="46" t="n">
        <v>203.32</v>
      </c>
      <c r="M110" s="46" t="n">
        <v>0.19</v>
      </c>
      <c r="N110" s="46" t="n">
        <v>203.32</v>
      </c>
      <c r="O110" s="45" t="s">
        <v>80</v>
      </c>
      <c r="P110" s="43" t="s">
        <v>361</v>
      </c>
      <c r="Q110" s="46" t="n">
        <f aca="false">H110-K110</f>
        <v>-0.002</v>
      </c>
      <c r="R110" s="46" t="n">
        <f aca="false">I110-L110</f>
        <v>0</v>
      </c>
      <c r="S110" s="46"/>
      <c r="T110" s="47" t="n">
        <f aca="false">J110/E110-1</f>
        <v>-0.0105268997791059</v>
      </c>
      <c r="U110" s="43" t="s">
        <v>362</v>
      </c>
      <c r="V110" s="43"/>
      <c r="W110" s="43"/>
    </row>
    <row r="111" customFormat="false" ht="81" hidden="false" customHeight="false" outlineLevel="0" collapsed="false">
      <c r="A111" s="43" t="s">
        <v>363</v>
      </c>
      <c r="B111" s="43" t="s">
        <v>364</v>
      </c>
      <c r="C111" s="43" t="s">
        <v>84</v>
      </c>
      <c r="D111" s="45" t="s">
        <v>80</v>
      </c>
      <c r="E111" s="46" t="n">
        <v>1265.07</v>
      </c>
      <c r="F111" s="46" t="n">
        <v>0.16</v>
      </c>
      <c r="G111" s="46" t="n">
        <v>202.411</v>
      </c>
      <c r="H111" s="46" t="n">
        <v>0.16</v>
      </c>
      <c r="I111" s="46" t="n">
        <v>202.412</v>
      </c>
      <c r="J111" s="46" t="n">
        <f aca="false">L111/K111</f>
        <v>1264.4533125</v>
      </c>
      <c r="K111" s="46" t="n">
        <v>0.16</v>
      </c>
      <c r="L111" s="46" t="n">
        <v>202.31253</v>
      </c>
      <c r="M111" s="46" t="n">
        <v>0.16</v>
      </c>
      <c r="N111" s="46" t="n">
        <v>202.31253</v>
      </c>
      <c r="O111" s="45" t="s">
        <v>80</v>
      </c>
      <c r="P111" s="43" t="s">
        <v>365</v>
      </c>
      <c r="Q111" s="46" t="n">
        <f aca="false">H111-K111</f>
        <v>0</v>
      </c>
      <c r="R111" s="46" t="n">
        <f aca="false">I111-L111</f>
        <v>0.0994699999999966</v>
      </c>
      <c r="S111" s="46" t="n">
        <f aca="false">G111-L111</f>
        <v>0.0984699999999918</v>
      </c>
      <c r="T111" s="47" t="n">
        <f aca="false">J111/E111-1</f>
        <v>-0.000487473025208018</v>
      </c>
      <c r="U111" s="43" t="s">
        <v>288</v>
      </c>
      <c r="V111" s="43"/>
      <c r="W111" s="43"/>
    </row>
    <row r="112" customFormat="false" ht="97" hidden="false" customHeight="false" outlineLevel="0" collapsed="false">
      <c r="A112" s="43" t="s">
        <v>366</v>
      </c>
      <c r="B112" s="43" t="s">
        <v>367</v>
      </c>
      <c r="C112" s="43" t="s">
        <v>84</v>
      </c>
      <c r="D112" s="45" t="s">
        <v>80</v>
      </c>
      <c r="E112" s="46" t="n">
        <v>900.91</v>
      </c>
      <c r="F112" s="46" t="n">
        <v>0.484</v>
      </c>
      <c r="G112" s="46" t="n">
        <v>436.04</v>
      </c>
      <c r="H112" s="46" t="n">
        <v>0.484</v>
      </c>
      <c r="I112" s="46" t="n">
        <v>436.04</v>
      </c>
      <c r="J112" s="46" t="n">
        <f aca="false">L112/K112</f>
        <v>908.4125</v>
      </c>
      <c r="K112" s="46" t="n">
        <v>0.48</v>
      </c>
      <c r="L112" s="46" t="n">
        <v>436.038</v>
      </c>
      <c r="M112" s="46" t="n">
        <v>0.48</v>
      </c>
      <c r="N112" s="46" t="n">
        <v>436.038</v>
      </c>
      <c r="O112" s="45" t="s">
        <v>80</v>
      </c>
      <c r="P112" s="43" t="s">
        <v>368</v>
      </c>
      <c r="Q112" s="46" t="n">
        <f aca="false">H112-K112</f>
        <v>0.004</v>
      </c>
      <c r="R112" s="46" t="n">
        <f aca="false">I112-L112</f>
        <v>0.00200000000000955</v>
      </c>
      <c r="S112" s="46" t="n">
        <f aca="false">G112-L112</f>
        <v>0.00200000000000955</v>
      </c>
      <c r="T112" s="47" t="n">
        <f aca="false">J112/E112-1</f>
        <v>0.00832769089032204</v>
      </c>
      <c r="U112" s="43" t="s">
        <v>313</v>
      </c>
      <c r="V112" s="43"/>
      <c r="W112" s="43"/>
    </row>
    <row r="113" customFormat="false" ht="112" hidden="false" customHeight="false" outlineLevel="0" collapsed="false">
      <c r="A113" s="43" t="s">
        <v>369</v>
      </c>
      <c r="B113" s="43" t="s">
        <v>370</v>
      </c>
      <c r="C113" s="43" t="s">
        <v>371</v>
      </c>
      <c r="D113" s="45" t="s">
        <v>80</v>
      </c>
      <c r="E113" s="46" t="n">
        <v>399.99</v>
      </c>
      <c r="F113" s="46" t="n">
        <v>1</v>
      </c>
      <c r="G113" s="46" t="n">
        <v>399.99</v>
      </c>
      <c r="H113" s="46" t="n">
        <v>0</v>
      </c>
      <c r="I113" s="46" t="n">
        <v>199.99</v>
      </c>
      <c r="J113" s="46" t="n">
        <v>0</v>
      </c>
      <c r="K113" s="46" t="n">
        <v>0</v>
      </c>
      <c r="L113" s="46" t="n">
        <v>199.3005</v>
      </c>
      <c r="M113" s="46" t="n">
        <v>0</v>
      </c>
      <c r="N113" s="46" t="n">
        <v>0</v>
      </c>
      <c r="O113" s="45" t="s">
        <v>80</v>
      </c>
      <c r="P113" s="43"/>
      <c r="Q113" s="46" t="n">
        <f aca="false">H113-K113</f>
        <v>0</v>
      </c>
      <c r="R113" s="46" t="n">
        <f aca="false">I113-L113</f>
        <v>0.68950000000001</v>
      </c>
      <c r="S113" s="46"/>
      <c r="T113" s="47"/>
      <c r="U113" s="43" t="s">
        <v>121</v>
      </c>
      <c r="V113" s="43"/>
      <c r="W113" s="43"/>
    </row>
    <row r="114" customFormat="false" ht="144" hidden="false" customHeight="false" outlineLevel="0" collapsed="false">
      <c r="A114" s="43" t="s">
        <v>372</v>
      </c>
      <c r="B114" s="43" t="s">
        <v>373</v>
      </c>
      <c r="C114" s="43" t="s">
        <v>371</v>
      </c>
      <c r="D114" s="45" t="s">
        <v>80</v>
      </c>
      <c r="E114" s="46" t="n">
        <v>783.7</v>
      </c>
      <c r="F114" s="46" t="n">
        <v>1</v>
      </c>
      <c r="G114" s="46" t="n">
        <v>783.7</v>
      </c>
      <c r="H114" s="46" t="n">
        <v>0</v>
      </c>
      <c r="I114" s="46" t="n">
        <v>391.85</v>
      </c>
      <c r="J114" s="46" t="n">
        <v>0</v>
      </c>
      <c r="K114" s="46" t="n">
        <v>0</v>
      </c>
      <c r="L114" s="46" t="n">
        <v>391.15417</v>
      </c>
      <c r="M114" s="46" t="n">
        <v>0</v>
      </c>
      <c r="N114" s="46" t="n">
        <v>0</v>
      </c>
      <c r="O114" s="45" t="s">
        <v>80</v>
      </c>
      <c r="P114" s="43"/>
      <c r="Q114" s="46" t="n">
        <f aca="false">H114-K114</f>
        <v>0</v>
      </c>
      <c r="R114" s="46" t="n">
        <f aca="false">I114-L114</f>
        <v>0.695830000000001</v>
      </c>
      <c r="S114" s="46"/>
      <c r="T114" s="47"/>
      <c r="U114" s="43" t="s">
        <v>121</v>
      </c>
      <c r="V114" s="43"/>
      <c r="W114" s="43"/>
    </row>
    <row r="115" customFormat="false" ht="97" hidden="false" customHeight="false" outlineLevel="0" collapsed="false">
      <c r="A115" s="43" t="s">
        <v>374</v>
      </c>
      <c r="B115" s="43" t="s">
        <v>375</v>
      </c>
      <c r="C115" s="43" t="s">
        <v>371</v>
      </c>
      <c r="D115" s="45" t="s">
        <v>80</v>
      </c>
      <c r="E115" s="46" t="n">
        <v>273.56</v>
      </c>
      <c r="F115" s="46" t="n">
        <v>1</v>
      </c>
      <c r="G115" s="46" t="n">
        <v>273.56</v>
      </c>
      <c r="H115" s="46" t="n">
        <v>1</v>
      </c>
      <c r="I115" s="46" t="n">
        <v>273.56</v>
      </c>
      <c r="J115" s="46" t="n">
        <f aca="false">L115/K115</f>
        <v>273.46366</v>
      </c>
      <c r="K115" s="46" t="n">
        <v>1</v>
      </c>
      <c r="L115" s="46" t="n">
        <v>273.46366</v>
      </c>
      <c r="M115" s="46" t="n">
        <v>1</v>
      </c>
      <c r="N115" s="46" t="n">
        <v>273.46366</v>
      </c>
      <c r="O115" s="45" t="s">
        <v>80</v>
      </c>
      <c r="P115" s="43" t="s">
        <v>376</v>
      </c>
      <c r="Q115" s="46" t="n">
        <f aca="false">H115-K115</f>
        <v>0</v>
      </c>
      <c r="R115" s="46" t="n">
        <f aca="false">I115-L115</f>
        <v>0.0963399999999979</v>
      </c>
      <c r="S115" s="46" t="n">
        <f aca="false">G115-L115</f>
        <v>0.0963399999999979</v>
      </c>
      <c r="T115" s="47" t="n">
        <f aca="false">J115/E115-1</f>
        <v>-0.000352171370083365</v>
      </c>
      <c r="U115" s="43" t="s">
        <v>377</v>
      </c>
      <c r="V115" s="43"/>
      <c r="W115" s="43"/>
    </row>
    <row r="116" customFormat="false" ht="112" hidden="false" customHeight="false" outlineLevel="0" collapsed="false">
      <c r="A116" s="43" t="s">
        <v>378</v>
      </c>
      <c r="B116" s="43" t="s">
        <v>379</v>
      </c>
      <c r="C116" s="43" t="s">
        <v>371</v>
      </c>
      <c r="D116" s="45" t="s">
        <v>80</v>
      </c>
      <c r="E116" s="46" t="n">
        <v>271.49</v>
      </c>
      <c r="F116" s="46" t="n">
        <v>1</v>
      </c>
      <c r="G116" s="46" t="n">
        <v>271.49</v>
      </c>
      <c r="H116" s="46" t="n">
        <v>1</v>
      </c>
      <c r="I116" s="46" t="n">
        <v>271.49</v>
      </c>
      <c r="J116" s="46" t="n">
        <f aca="false">L116/K116</f>
        <v>271.39833</v>
      </c>
      <c r="K116" s="46" t="n">
        <v>1</v>
      </c>
      <c r="L116" s="46" t="n">
        <v>271.39833</v>
      </c>
      <c r="M116" s="46" t="n">
        <v>1</v>
      </c>
      <c r="N116" s="46" t="n">
        <v>271.3989</v>
      </c>
      <c r="O116" s="45" t="s">
        <v>80</v>
      </c>
      <c r="P116" s="43" t="s">
        <v>380</v>
      </c>
      <c r="Q116" s="46" t="n">
        <f aca="false">H116-K116</f>
        <v>0</v>
      </c>
      <c r="R116" s="46" t="n">
        <f aca="false">I116-L116</f>
        <v>0.0916700000000219</v>
      </c>
      <c r="S116" s="46" t="n">
        <f aca="false">G116-L116</f>
        <v>0.0916700000000219</v>
      </c>
      <c r="T116" s="47" t="n">
        <f aca="false">J116/E116-1</f>
        <v>-0.000337655162252815</v>
      </c>
      <c r="U116" s="43" t="s">
        <v>381</v>
      </c>
      <c r="V116" s="43"/>
      <c r="W116" s="43"/>
    </row>
    <row r="117" customFormat="false" ht="144" hidden="false" customHeight="false" outlineLevel="0" collapsed="false">
      <c r="A117" s="43" t="s">
        <v>382</v>
      </c>
      <c r="B117" s="43" t="s">
        <v>383</v>
      </c>
      <c r="C117" s="43" t="s">
        <v>371</v>
      </c>
      <c r="D117" s="45" t="s">
        <v>80</v>
      </c>
      <c r="E117" s="46" t="n">
        <v>322.32</v>
      </c>
      <c r="F117" s="46" t="n">
        <v>1</v>
      </c>
      <c r="G117" s="46" t="n">
        <v>322.32</v>
      </c>
      <c r="H117" s="46" t="n">
        <v>1</v>
      </c>
      <c r="I117" s="46" t="n">
        <v>322.32</v>
      </c>
      <c r="J117" s="46" t="n">
        <f aca="false">L117/K117</f>
        <v>320.86703</v>
      </c>
      <c r="K117" s="46" t="n">
        <v>1</v>
      </c>
      <c r="L117" s="46" t="n">
        <v>320.86703</v>
      </c>
      <c r="M117" s="46" t="n">
        <v>1</v>
      </c>
      <c r="N117" s="46" t="n">
        <v>322.25703</v>
      </c>
      <c r="O117" s="45" t="s">
        <v>80</v>
      </c>
      <c r="P117" s="43" t="s">
        <v>384</v>
      </c>
      <c r="Q117" s="46" t="n">
        <f aca="false">H117-K117</f>
        <v>0</v>
      </c>
      <c r="R117" s="46" t="n">
        <f aca="false">I117-L117</f>
        <v>1.45296999999999</v>
      </c>
      <c r="S117" s="46"/>
      <c r="T117" s="47" t="n">
        <f aca="false">J117/E117-1</f>
        <v>-0.00450784934226856</v>
      </c>
      <c r="U117" s="43" t="s">
        <v>266</v>
      </c>
      <c r="V117" s="43"/>
      <c r="W117" s="43"/>
    </row>
    <row r="118" customFormat="false" ht="128" hidden="false" customHeight="false" outlineLevel="0" collapsed="false">
      <c r="A118" s="43" t="s">
        <v>385</v>
      </c>
      <c r="B118" s="43" t="s">
        <v>386</v>
      </c>
      <c r="C118" s="43" t="s">
        <v>371</v>
      </c>
      <c r="D118" s="45" t="s">
        <v>80</v>
      </c>
      <c r="E118" s="46" t="n">
        <v>289.5</v>
      </c>
      <c r="F118" s="46" t="n">
        <v>1</v>
      </c>
      <c r="G118" s="46" t="n">
        <v>289.5</v>
      </c>
      <c r="H118" s="46" t="n">
        <v>1</v>
      </c>
      <c r="I118" s="46" t="n">
        <v>289.5</v>
      </c>
      <c r="J118" s="46" t="n">
        <f aca="false">L118/K118</f>
        <v>289.27891</v>
      </c>
      <c r="K118" s="46" t="n">
        <v>1</v>
      </c>
      <c r="L118" s="46" t="n">
        <v>289.27891</v>
      </c>
      <c r="M118" s="46" t="n">
        <v>1</v>
      </c>
      <c r="N118" s="46" t="n">
        <v>289.27891</v>
      </c>
      <c r="O118" s="45" t="s">
        <v>80</v>
      </c>
      <c r="P118" s="43" t="s">
        <v>387</v>
      </c>
      <c r="Q118" s="46" t="n">
        <f aca="false">H118-K118</f>
        <v>0</v>
      </c>
      <c r="R118" s="46" t="n">
        <f aca="false">I118-L118</f>
        <v>0.221090000000004</v>
      </c>
      <c r="S118" s="46" t="n">
        <f aca="false">G118-L118</f>
        <v>0.221090000000004</v>
      </c>
      <c r="T118" s="47" t="n">
        <f aca="false">J118/E118-1</f>
        <v>-0.00076369602763382</v>
      </c>
      <c r="U118" s="43" t="s">
        <v>381</v>
      </c>
      <c r="V118" s="43"/>
      <c r="W118" s="43"/>
    </row>
    <row r="119" customFormat="false" ht="160" hidden="false" customHeight="false" outlineLevel="0" collapsed="false">
      <c r="A119" s="43" t="s">
        <v>388</v>
      </c>
      <c r="B119" s="43" t="s">
        <v>389</v>
      </c>
      <c r="C119" s="43" t="s">
        <v>371</v>
      </c>
      <c r="D119" s="45" t="s">
        <v>80</v>
      </c>
      <c r="E119" s="46" t="n">
        <v>189.95</v>
      </c>
      <c r="F119" s="46" t="n">
        <v>1</v>
      </c>
      <c r="G119" s="46" t="n">
        <v>189.95</v>
      </c>
      <c r="H119" s="46" t="n">
        <v>1</v>
      </c>
      <c r="I119" s="46" t="n">
        <v>189.95</v>
      </c>
      <c r="J119" s="46" t="n">
        <f aca="false">L119/K119</f>
        <v>189.88985</v>
      </c>
      <c r="K119" s="46" t="n">
        <v>1</v>
      </c>
      <c r="L119" s="46" t="n">
        <v>189.88985</v>
      </c>
      <c r="M119" s="46" t="n">
        <v>1</v>
      </c>
      <c r="N119" s="46" t="n">
        <v>189.88985</v>
      </c>
      <c r="O119" s="45" t="s">
        <v>80</v>
      </c>
      <c r="P119" s="43" t="s">
        <v>390</v>
      </c>
      <c r="Q119" s="46" t="n">
        <f aca="false">H119-K119</f>
        <v>0</v>
      </c>
      <c r="R119" s="46" t="n">
        <f aca="false">I119-L119</f>
        <v>0.060149999999993</v>
      </c>
      <c r="S119" s="46" t="n">
        <f aca="false">G119-L119</f>
        <v>0.060149999999993</v>
      </c>
      <c r="T119" s="47" t="n">
        <f aca="false">J119/E119-1</f>
        <v>-0.000316662279547186</v>
      </c>
      <c r="U119" s="43" t="s">
        <v>381</v>
      </c>
      <c r="V119" s="43"/>
      <c r="W119" s="43"/>
    </row>
    <row r="120" customFormat="false" ht="129.2" hidden="false" customHeight="false" outlineLevel="0" collapsed="false">
      <c r="A120" s="43" t="s">
        <v>391</v>
      </c>
      <c r="B120" s="43" t="s">
        <v>392</v>
      </c>
      <c r="C120" s="43" t="s">
        <v>371</v>
      </c>
      <c r="D120" s="45" t="s">
        <v>80</v>
      </c>
      <c r="E120" s="46" t="n">
        <v>265.88</v>
      </c>
      <c r="F120" s="46" t="n">
        <v>1</v>
      </c>
      <c r="G120" s="46" t="n">
        <v>265.88</v>
      </c>
      <c r="H120" s="46" t="n">
        <v>1</v>
      </c>
      <c r="I120" s="46" t="n">
        <v>265.88</v>
      </c>
      <c r="J120" s="46" t="n">
        <f aca="false">L120/K120</f>
        <v>265.8475</v>
      </c>
      <c r="K120" s="46" t="n">
        <v>1</v>
      </c>
      <c r="L120" s="46" t="n">
        <v>265.8475</v>
      </c>
      <c r="M120" s="46" t="n">
        <v>1</v>
      </c>
      <c r="N120" s="46" t="n">
        <v>265.8475</v>
      </c>
      <c r="O120" s="45" t="s">
        <v>80</v>
      </c>
      <c r="P120" s="43" t="s">
        <v>393</v>
      </c>
      <c r="Q120" s="46" t="n">
        <f aca="false">H120-K120</f>
        <v>0</v>
      </c>
      <c r="R120" s="46" t="n">
        <f aca="false">I120-L120</f>
        <v>0.0324999999999704</v>
      </c>
      <c r="S120" s="46" t="n">
        <f aca="false">G120-L120</f>
        <v>0.0324999999999704</v>
      </c>
      <c r="T120" s="47" t="n">
        <f aca="false">J120/E120-1</f>
        <v>-0.000122235595005127</v>
      </c>
      <c r="U120" s="43" t="s">
        <v>394</v>
      </c>
      <c r="V120" s="43"/>
      <c r="W120" s="43"/>
    </row>
    <row r="121" customFormat="false" ht="128" hidden="false" customHeight="false" outlineLevel="0" collapsed="false">
      <c r="A121" s="43" t="s">
        <v>395</v>
      </c>
      <c r="B121" s="43" t="s">
        <v>396</v>
      </c>
      <c r="C121" s="43" t="s">
        <v>371</v>
      </c>
      <c r="D121" s="45" t="s">
        <v>80</v>
      </c>
      <c r="E121" s="46" t="n">
        <v>555.41</v>
      </c>
      <c r="F121" s="46" t="n">
        <v>1</v>
      </c>
      <c r="G121" s="46" t="n">
        <v>555.41</v>
      </c>
      <c r="H121" s="46" t="n">
        <v>0</v>
      </c>
      <c r="I121" s="46" t="n">
        <v>277.7</v>
      </c>
      <c r="J121" s="46" t="n">
        <v>0</v>
      </c>
      <c r="K121" s="46" t="n">
        <v>0</v>
      </c>
      <c r="L121" s="46" t="n">
        <v>277.009</v>
      </c>
      <c r="M121" s="46" t="n">
        <v>0</v>
      </c>
      <c r="N121" s="46" t="n">
        <v>0</v>
      </c>
      <c r="O121" s="45" t="s">
        <v>80</v>
      </c>
      <c r="P121" s="43"/>
      <c r="Q121" s="46" t="n">
        <f aca="false">H121-K121</f>
        <v>0</v>
      </c>
      <c r="R121" s="46" t="n">
        <f aca="false">I121-L121</f>
        <v>0.690999999999974</v>
      </c>
      <c r="S121" s="46"/>
      <c r="T121" s="47"/>
      <c r="U121" s="43" t="s">
        <v>121</v>
      </c>
      <c r="V121" s="43"/>
      <c r="W121" s="43"/>
    </row>
    <row r="122" customFormat="false" ht="128" hidden="false" customHeight="false" outlineLevel="0" collapsed="false">
      <c r="A122" s="43" t="s">
        <v>397</v>
      </c>
      <c r="B122" s="43" t="s">
        <v>398</v>
      </c>
      <c r="C122" s="43" t="s">
        <v>371</v>
      </c>
      <c r="D122" s="45" t="s">
        <v>80</v>
      </c>
      <c r="E122" s="46" t="n">
        <v>224.96</v>
      </c>
      <c r="F122" s="46" t="n">
        <v>1</v>
      </c>
      <c r="G122" s="46" t="n">
        <v>224.96</v>
      </c>
      <c r="H122" s="46" t="n">
        <v>0</v>
      </c>
      <c r="I122" s="46" t="n">
        <v>112.48</v>
      </c>
      <c r="J122" s="46" t="n">
        <f aca="false">L122/K122</f>
        <v>224.9577</v>
      </c>
      <c r="K122" s="46" t="n">
        <v>1</v>
      </c>
      <c r="L122" s="46" t="n">
        <v>224.9577</v>
      </c>
      <c r="M122" s="46" t="n">
        <v>1</v>
      </c>
      <c r="N122" s="46" t="n">
        <v>224.9577</v>
      </c>
      <c r="O122" s="45" t="s">
        <v>80</v>
      </c>
      <c r="P122" s="43" t="s">
        <v>399</v>
      </c>
      <c r="Q122" s="46" t="n">
        <f aca="false">H122-K122</f>
        <v>-1</v>
      </c>
      <c r="R122" s="46" t="n">
        <f aca="false">I122-L122</f>
        <v>-112.4777</v>
      </c>
      <c r="S122" s="46"/>
      <c r="T122" s="47" t="n">
        <f aca="false">J122/E122-1</f>
        <v>-1.02240398294207E-005</v>
      </c>
      <c r="U122" s="43" t="s">
        <v>90</v>
      </c>
      <c r="V122" s="43"/>
      <c r="W122" s="43"/>
    </row>
    <row r="123" customFormat="false" ht="129.2" hidden="false" customHeight="false" outlineLevel="0" collapsed="false">
      <c r="A123" s="43" t="s">
        <v>400</v>
      </c>
      <c r="B123" s="43" t="s">
        <v>401</v>
      </c>
      <c r="C123" s="43" t="s">
        <v>371</v>
      </c>
      <c r="D123" s="45" t="s">
        <v>80</v>
      </c>
      <c r="E123" s="46" t="n">
        <v>216.26</v>
      </c>
      <c r="F123" s="46" t="n">
        <v>1</v>
      </c>
      <c r="G123" s="46" t="n">
        <v>216.26</v>
      </c>
      <c r="H123" s="46" t="n">
        <v>0</v>
      </c>
      <c r="I123" s="46" t="n">
        <v>108.13</v>
      </c>
      <c r="J123" s="46" t="n">
        <f aca="false">L123/K123</f>
        <v>216.2577</v>
      </c>
      <c r="K123" s="46" t="n">
        <v>1</v>
      </c>
      <c r="L123" s="46" t="n">
        <v>216.2577</v>
      </c>
      <c r="M123" s="46" t="n">
        <v>1</v>
      </c>
      <c r="N123" s="46" t="n">
        <v>216.2577</v>
      </c>
      <c r="O123" s="45" t="s">
        <v>80</v>
      </c>
      <c r="P123" s="43" t="s">
        <v>402</v>
      </c>
      <c r="Q123" s="46" t="n">
        <f aca="false">H123-K123</f>
        <v>-1</v>
      </c>
      <c r="R123" s="46" t="n">
        <f aca="false">I123-L123</f>
        <v>-108.1277</v>
      </c>
      <c r="S123" s="46"/>
      <c r="T123" s="47" t="n">
        <f aca="false">J123/E123-1</f>
        <v>-1.06353463422693E-005</v>
      </c>
      <c r="U123" s="43" t="s">
        <v>90</v>
      </c>
      <c r="V123" s="43"/>
      <c r="W123" s="43"/>
    </row>
    <row r="124" customFormat="false" ht="97" hidden="false" customHeight="false" outlineLevel="0" collapsed="false">
      <c r="A124" s="43" t="s">
        <v>403</v>
      </c>
      <c r="B124" s="43" t="s">
        <v>404</v>
      </c>
      <c r="C124" s="43" t="s">
        <v>371</v>
      </c>
      <c r="D124" s="45" t="s">
        <v>80</v>
      </c>
      <c r="E124" s="46" t="n">
        <v>200.04</v>
      </c>
      <c r="F124" s="46" t="n">
        <v>1</v>
      </c>
      <c r="G124" s="46" t="n">
        <v>200.04</v>
      </c>
      <c r="H124" s="46" t="n">
        <v>0</v>
      </c>
      <c r="I124" s="46" t="n">
        <v>100.02</v>
      </c>
      <c r="J124" s="46" t="n">
        <f aca="false">L124/K124</f>
        <v>197.71</v>
      </c>
      <c r="K124" s="46" t="n">
        <v>1</v>
      </c>
      <c r="L124" s="46" t="n">
        <v>197.71</v>
      </c>
      <c r="M124" s="46" t="n">
        <v>1</v>
      </c>
      <c r="N124" s="46" t="n">
        <v>197.71</v>
      </c>
      <c r="O124" s="45" t="s">
        <v>80</v>
      </c>
      <c r="P124" s="43" t="s">
        <v>405</v>
      </c>
      <c r="Q124" s="46" t="n">
        <f aca="false">H124-K124</f>
        <v>-1</v>
      </c>
      <c r="R124" s="46" t="n">
        <f aca="false">I124-L124</f>
        <v>-97.69</v>
      </c>
      <c r="S124" s="46"/>
      <c r="T124" s="47" t="n">
        <f aca="false">J124/E124-1</f>
        <v>-0.0116476704659068</v>
      </c>
      <c r="U124" s="43" t="s">
        <v>86</v>
      </c>
      <c r="V124" s="43"/>
      <c r="W124" s="43"/>
    </row>
    <row r="125" customFormat="false" ht="128" hidden="false" customHeight="false" outlineLevel="0" collapsed="false">
      <c r="A125" s="43" t="s">
        <v>406</v>
      </c>
      <c r="B125" s="43" t="s">
        <v>407</v>
      </c>
      <c r="C125" s="43" t="s">
        <v>371</v>
      </c>
      <c r="D125" s="45" t="s">
        <v>80</v>
      </c>
      <c r="E125" s="46" t="n">
        <v>275.9</v>
      </c>
      <c r="F125" s="46" t="n">
        <v>1</v>
      </c>
      <c r="G125" s="46" t="n">
        <v>275.9</v>
      </c>
      <c r="H125" s="46" t="n">
        <v>0</v>
      </c>
      <c r="I125" s="46" t="n">
        <v>137.95</v>
      </c>
      <c r="J125" s="46" t="n">
        <v>0</v>
      </c>
      <c r="K125" s="46" t="n">
        <v>0</v>
      </c>
      <c r="L125" s="46" t="n">
        <v>137.2515</v>
      </c>
      <c r="M125" s="46" t="n">
        <v>0</v>
      </c>
      <c r="N125" s="46" t="n">
        <v>0</v>
      </c>
      <c r="O125" s="45" t="s">
        <v>80</v>
      </c>
      <c r="P125" s="43"/>
      <c r="Q125" s="46" t="n">
        <f aca="false">H125-K125</f>
        <v>0</v>
      </c>
      <c r="R125" s="46" t="n">
        <f aca="false">I125-L125</f>
        <v>0.698499999999996</v>
      </c>
      <c r="S125" s="46"/>
      <c r="T125" s="47"/>
      <c r="U125" s="43" t="s">
        <v>121</v>
      </c>
      <c r="V125" s="43"/>
      <c r="W125" s="43"/>
    </row>
    <row r="126" customFormat="false" ht="97" hidden="false" customHeight="false" outlineLevel="0" collapsed="false">
      <c r="A126" s="43" t="s">
        <v>408</v>
      </c>
      <c r="B126" s="43" t="s">
        <v>409</v>
      </c>
      <c r="C126" s="43" t="s">
        <v>371</v>
      </c>
      <c r="D126" s="45" t="s">
        <v>80</v>
      </c>
      <c r="E126" s="46" t="n">
        <v>250.91</v>
      </c>
      <c r="F126" s="46" t="n">
        <v>1</v>
      </c>
      <c r="G126" s="46" t="n">
        <v>250.91</v>
      </c>
      <c r="H126" s="46" t="n">
        <v>0</v>
      </c>
      <c r="I126" s="46" t="n">
        <v>0</v>
      </c>
      <c r="J126" s="46" t="n">
        <f aca="false">L126/K126</f>
        <v>248.577</v>
      </c>
      <c r="K126" s="46" t="n">
        <v>1</v>
      </c>
      <c r="L126" s="46" t="n">
        <v>248.577</v>
      </c>
      <c r="M126" s="46" t="n">
        <v>1</v>
      </c>
      <c r="N126" s="46" t="n">
        <v>248.577</v>
      </c>
      <c r="O126" s="45" t="s">
        <v>80</v>
      </c>
      <c r="P126" s="43" t="s">
        <v>410</v>
      </c>
      <c r="Q126" s="46" t="n">
        <f aca="false">H126-K126</f>
        <v>-1</v>
      </c>
      <c r="R126" s="46" t="n">
        <f aca="false">I126-L126</f>
        <v>-248.577</v>
      </c>
      <c r="S126" s="46"/>
      <c r="T126" s="47" t="n">
        <f aca="false">J126/E126-1</f>
        <v>-0.00929815471683071</v>
      </c>
      <c r="U126" s="43" t="s">
        <v>86</v>
      </c>
      <c r="V126" s="43"/>
      <c r="W126" s="43"/>
    </row>
    <row r="127" customFormat="false" ht="112" hidden="false" customHeight="false" outlineLevel="0" collapsed="false">
      <c r="A127" s="43" t="s">
        <v>411</v>
      </c>
      <c r="B127" s="43" t="s">
        <v>412</v>
      </c>
      <c r="C127" s="43" t="s">
        <v>371</v>
      </c>
      <c r="D127" s="45" t="s">
        <v>80</v>
      </c>
      <c r="E127" s="46" t="n">
        <v>328.65</v>
      </c>
      <c r="F127" s="46" t="n">
        <v>1</v>
      </c>
      <c r="G127" s="46" t="n">
        <v>328.65</v>
      </c>
      <c r="H127" s="46" t="n">
        <v>1</v>
      </c>
      <c r="I127" s="46" t="n">
        <v>328.65</v>
      </c>
      <c r="J127" s="46" t="n">
        <f aca="false">L127/K127</f>
        <v>327.24385</v>
      </c>
      <c r="K127" s="46" t="n">
        <v>1</v>
      </c>
      <c r="L127" s="46" t="n">
        <v>327.24385</v>
      </c>
      <c r="M127" s="46" t="n">
        <v>1</v>
      </c>
      <c r="N127" s="46" t="n">
        <v>328.63385</v>
      </c>
      <c r="O127" s="45" t="s">
        <v>80</v>
      </c>
      <c r="P127" s="43" t="s">
        <v>413</v>
      </c>
      <c r="Q127" s="46" t="n">
        <f aca="false">H127-K127</f>
        <v>0</v>
      </c>
      <c r="R127" s="46" t="n">
        <f aca="false">I127-L127</f>
        <v>1.40614999999997</v>
      </c>
      <c r="S127" s="46"/>
      <c r="T127" s="47" t="n">
        <f aca="false">J127/E127-1</f>
        <v>-0.00427856382169467</v>
      </c>
      <c r="U127" s="43" t="s">
        <v>266</v>
      </c>
      <c r="V127" s="43"/>
      <c r="W127" s="43"/>
    </row>
    <row r="128" customFormat="false" ht="128" hidden="false" customHeight="false" outlineLevel="0" collapsed="false">
      <c r="A128" s="43" t="s">
        <v>414</v>
      </c>
      <c r="B128" s="43" t="s">
        <v>415</v>
      </c>
      <c r="C128" s="43" t="s">
        <v>371</v>
      </c>
      <c r="D128" s="45" t="s">
        <v>80</v>
      </c>
      <c r="E128" s="46" t="n">
        <v>224.53</v>
      </c>
      <c r="F128" s="46" t="n">
        <v>1</v>
      </c>
      <c r="G128" s="46" t="n">
        <v>224.53</v>
      </c>
      <c r="H128" s="46" t="n">
        <v>0</v>
      </c>
      <c r="I128" s="46" t="n">
        <v>0</v>
      </c>
      <c r="J128" s="46" t="n">
        <v>0</v>
      </c>
      <c r="K128" s="46" t="n">
        <v>0</v>
      </c>
      <c r="L128" s="46" t="n">
        <v>0</v>
      </c>
      <c r="M128" s="46" t="n">
        <v>0</v>
      </c>
      <c r="N128" s="46" t="n">
        <v>0</v>
      </c>
      <c r="O128" s="45" t="s">
        <v>80</v>
      </c>
      <c r="P128" s="43"/>
      <c r="Q128" s="46" t="n">
        <f aca="false">H128-K128</f>
        <v>0</v>
      </c>
      <c r="R128" s="46" t="n">
        <f aca="false">I128-L128</f>
        <v>0</v>
      </c>
      <c r="S128" s="46"/>
      <c r="T128" s="47"/>
      <c r="U128" s="43"/>
      <c r="V128" s="43"/>
      <c r="W128" s="43"/>
    </row>
    <row r="129" customFormat="false" ht="128" hidden="false" customHeight="false" outlineLevel="0" collapsed="false">
      <c r="A129" s="43" t="s">
        <v>416</v>
      </c>
      <c r="B129" s="43" t="s">
        <v>417</v>
      </c>
      <c r="C129" s="43" t="s">
        <v>371</v>
      </c>
      <c r="D129" s="45" t="s">
        <v>80</v>
      </c>
      <c r="E129" s="46" t="n">
        <v>150.77</v>
      </c>
      <c r="F129" s="46" t="n">
        <v>1</v>
      </c>
      <c r="G129" s="46" t="n">
        <v>150.77</v>
      </c>
      <c r="H129" s="46" t="n">
        <v>0</v>
      </c>
      <c r="I129" s="46" t="n">
        <v>75.385</v>
      </c>
      <c r="J129" s="46" t="n">
        <v>0</v>
      </c>
      <c r="K129" s="46" t="n">
        <v>0</v>
      </c>
      <c r="L129" s="46" t="n">
        <v>74.66383</v>
      </c>
      <c r="M129" s="46" t="n">
        <v>0</v>
      </c>
      <c r="N129" s="46" t="n">
        <v>0</v>
      </c>
      <c r="O129" s="45" t="s">
        <v>80</v>
      </c>
      <c r="P129" s="43"/>
      <c r="Q129" s="46" t="n">
        <f aca="false">H129-K129</f>
        <v>0</v>
      </c>
      <c r="R129" s="46" t="n">
        <f aca="false">I129-L129</f>
        <v>0.721170000000001</v>
      </c>
      <c r="S129" s="46"/>
      <c r="T129" s="47"/>
      <c r="U129" s="43" t="s">
        <v>266</v>
      </c>
      <c r="V129" s="43"/>
      <c r="W129" s="43"/>
    </row>
    <row r="130" customFormat="false" ht="144" hidden="false" customHeight="false" outlineLevel="0" collapsed="false">
      <c r="A130" s="43" t="s">
        <v>418</v>
      </c>
      <c r="B130" s="43" t="s">
        <v>419</v>
      </c>
      <c r="C130" s="43" t="s">
        <v>371</v>
      </c>
      <c r="D130" s="45" t="s">
        <v>80</v>
      </c>
      <c r="E130" s="46" t="n">
        <v>393.77</v>
      </c>
      <c r="F130" s="46" t="n">
        <v>1</v>
      </c>
      <c r="G130" s="46" t="n">
        <v>393.77</v>
      </c>
      <c r="H130" s="46" t="n">
        <v>0</v>
      </c>
      <c r="I130" s="46" t="n">
        <v>196.88</v>
      </c>
      <c r="J130" s="46" t="n">
        <f aca="false">L130/K130</f>
        <v>392.29604</v>
      </c>
      <c r="K130" s="46" t="n">
        <v>1</v>
      </c>
      <c r="L130" s="46" t="n">
        <v>392.29604</v>
      </c>
      <c r="M130" s="46" t="n">
        <v>1</v>
      </c>
      <c r="N130" s="46" t="n">
        <v>393.68604</v>
      </c>
      <c r="O130" s="45" t="s">
        <v>80</v>
      </c>
      <c r="P130" s="43" t="s">
        <v>420</v>
      </c>
      <c r="Q130" s="46" t="n">
        <f aca="false">H130-K130</f>
        <v>-1</v>
      </c>
      <c r="R130" s="46" t="n">
        <f aca="false">I130-L130</f>
        <v>-195.41604</v>
      </c>
      <c r="S130" s="46"/>
      <c r="T130" s="47" t="n">
        <f aca="false">J130/E130-1</f>
        <v>-0.00374320034537923</v>
      </c>
      <c r="U130" s="43" t="s">
        <v>266</v>
      </c>
      <c r="V130" s="43"/>
      <c r="W130" s="43"/>
    </row>
    <row r="131" customFormat="false" ht="112" hidden="false" customHeight="false" outlineLevel="0" collapsed="false">
      <c r="A131" s="43" t="s">
        <v>421</v>
      </c>
      <c r="B131" s="43" t="s">
        <v>422</v>
      </c>
      <c r="C131" s="43" t="s">
        <v>371</v>
      </c>
      <c r="D131" s="45" t="s">
        <v>80</v>
      </c>
      <c r="E131" s="46" t="n">
        <v>166.56</v>
      </c>
      <c r="F131" s="46" t="n">
        <v>1</v>
      </c>
      <c r="G131" s="46" t="n">
        <v>166.56</v>
      </c>
      <c r="H131" s="46" t="n">
        <v>1</v>
      </c>
      <c r="I131" s="46" t="n">
        <v>166.56</v>
      </c>
      <c r="J131" s="46" t="n">
        <f aca="false">L131/K131</f>
        <v>165.03464</v>
      </c>
      <c r="K131" s="46" t="n">
        <v>1</v>
      </c>
      <c r="L131" s="46" t="n">
        <v>165.03464</v>
      </c>
      <c r="M131" s="46" t="n">
        <v>1</v>
      </c>
      <c r="N131" s="46" t="n">
        <v>166.42464</v>
      </c>
      <c r="O131" s="45" t="s">
        <v>80</v>
      </c>
      <c r="P131" s="43" t="s">
        <v>423</v>
      </c>
      <c r="Q131" s="46" t="n">
        <f aca="false">H131-K131</f>
        <v>0</v>
      </c>
      <c r="R131" s="46" t="n">
        <f aca="false">I131-L131</f>
        <v>1.52536000000001</v>
      </c>
      <c r="S131" s="46"/>
      <c r="T131" s="47" t="n">
        <f aca="false">J131/E131-1</f>
        <v>-0.00915802113352548</v>
      </c>
      <c r="U131" s="43" t="s">
        <v>266</v>
      </c>
      <c r="V131" s="43"/>
      <c r="W131" s="43"/>
    </row>
    <row r="132" customFormat="false" ht="128" hidden="false" customHeight="false" outlineLevel="0" collapsed="false">
      <c r="A132" s="43" t="s">
        <v>424</v>
      </c>
      <c r="B132" s="43" t="s">
        <v>425</v>
      </c>
      <c r="C132" s="43" t="s">
        <v>371</v>
      </c>
      <c r="D132" s="45" t="s">
        <v>80</v>
      </c>
      <c r="E132" s="46" t="n">
        <v>291.43</v>
      </c>
      <c r="F132" s="46" t="n">
        <v>1</v>
      </c>
      <c r="G132" s="46" t="n">
        <v>291.43</v>
      </c>
      <c r="H132" s="46" t="n">
        <v>0.5</v>
      </c>
      <c r="I132" s="46" t="n">
        <v>145.71</v>
      </c>
      <c r="J132" s="46" t="n">
        <f aca="false">L132/K132</f>
        <v>289.99726</v>
      </c>
      <c r="K132" s="46" t="n">
        <v>1</v>
      </c>
      <c r="L132" s="46" t="n">
        <v>289.99726</v>
      </c>
      <c r="M132" s="46" t="n">
        <v>1</v>
      </c>
      <c r="N132" s="46" t="n">
        <v>287.33217</v>
      </c>
      <c r="O132" s="45" t="s">
        <v>80</v>
      </c>
      <c r="P132" s="43" t="s">
        <v>426</v>
      </c>
      <c r="Q132" s="46" t="n">
        <f aca="false">H132-K132</f>
        <v>-0.5</v>
      </c>
      <c r="R132" s="46" t="n">
        <f aca="false">I132-L132</f>
        <v>-144.28726</v>
      </c>
      <c r="S132" s="46"/>
      <c r="T132" s="47" t="n">
        <f aca="false">J132/E132-1</f>
        <v>-0.00491624060666374</v>
      </c>
      <c r="U132" s="43" t="s">
        <v>266</v>
      </c>
      <c r="V132" s="43"/>
      <c r="W132" s="43"/>
    </row>
    <row r="133" customFormat="false" ht="112" hidden="false" customHeight="false" outlineLevel="0" collapsed="false">
      <c r="A133" s="43" t="s">
        <v>427</v>
      </c>
      <c r="B133" s="43" t="s">
        <v>428</v>
      </c>
      <c r="C133" s="43" t="s">
        <v>371</v>
      </c>
      <c r="D133" s="45" t="s">
        <v>80</v>
      </c>
      <c r="E133" s="46" t="n">
        <v>285.33</v>
      </c>
      <c r="F133" s="46" t="n">
        <v>1</v>
      </c>
      <c r="G133" s="46" t="n">
        <v>285.33</v>
      </c>
      <c r="H133" s="46" t="n">
        <v>0.5</v>
      </c>
      <c r="I133" s="46" t="n">
        <v>142.66</v>
      </c>
      <c r="J133" s="46" t="n">
        <v>0</v>
      </c>
      <c r="K133" s="46" t="n">
        <v>0</v>
      </c>
      <c r="L133" s="46" t="n">
        <v>141.9655</v>
      </c>
      <c r="M133" s="46" t="n">
        <v>0</v>
      </c>
      <c r="N133" s="46" t="n">
        <v>0</v>
      </c>
      <c r="O133" s="45" t="s">
        <v>80</v>
      </c>
      <c r="P133" s="43"/>
      <c r="Q133" s="46" t="n">
        <f aca="false">H133-K133</f>
        <v>0.5</v>
      </c>
      <c r="R133" s="46" t="n">
        <f aca="false">I133-L133</f>
        <v>0.694500000000005</v>
      </c>
      <c r="S133" s="46"/>
      <c r="T133" s="47"/>
      <c r="U133" s="43" t="s">
        <v>121</v>
      </c>
      <c r="V133" s="43"/>
      <c r="W133" s="43"/>
    </row>
    <row r="134" customFormat="false" ht="112" hidden="false" customHeight="false" outlineLevel="0" collapsed="false">
      <c r="A134" s="43" t="s">
        <v>429</v>
      </c>
      <c r="B134" s="43" t="s">
        <v>430</v>
      </c>
      <c r="C134" s="43" t="s">
        <v>371</v>
      </c>
      <c r="D134" s="45" t="s">
        <v>80</v>
      </c>
      <c r="E134" s="46" t="n">
        <v>760.96</v>
      </c>
      <c r="F134" s="46" t="n">
        <v>1</v>
      </c>
      <c r="G134" s="46" t="n">
        <v>760.96</v>
      </c>
      <c r="H134" s="46" t="n">
        <v>1</v>
      </c>
      <c r="I134" s="46" t="n">
        <v>760.96</v>
      </c>
      <c r="J134" s="46" t="n">
        <v>0</v>
      </c>
      <c r="K134" s="46" t="n">
        <v>0</v>
      </c>
      <c r="L134" s="46" t="n">
        <v>379.784</v>
      </c>
      <c r="M134" s="46" t="n">
        <v>0</v>
      </c>
      <c r="N134" s="46" t="n">
        <v>0</v>
      </c>
      <c r="O134" s="45" t="s">
        <v>80</v>
      </c>
      <c r="P134" s="43"/>
      <c r="Q134" s="46" t="n">
        <f aca="false">H134-K134</f>
        <v>1</v>
      </c>
      <c r="R134" s="46" t="n">
        <f aca="false">I134-L134</f>
        <v>381.176</v>
      </c>
      <c r="S134" s="46"/>
      <c r="T134" s="47"/>
      <c r="U134" s="43" t="s">
        <v>121</v>
      </c>
      <c r="V134" s="43"/>
      <c r="W134" s="43"/>
    </row>
    <row r="135" customFormat="false" ht="144" hidden="false" customHeight="false" outlineLevel="0" collapsed="false">
      <c r="A135" s="43" t="s">
        <v>431</v>
      </c>
      <c r="B135" s="43" t="s">
        <v>432</v>
      </c>
      <c r="C135" s="43" t="s">
        <v>371</v>
      </c>
      <c r="D135" s="45" t="s">
        <v>80</v>
      </c>
      <c r="E135" s="46" t="n">
        <v>406.29</v>
      </c>
      <c r="F135" s="46" t="n">
        <v>1</v>
      </c>
      <c r="G135" s="46" t="n">
        <v>406.29</v>
      </c>
      <c r="H135" s="46" t="n">
        <v>1</v>
      </c>
      <c r="I135" s="46" t="n">
        <v>406.29</v>
      </c>
      <c r="J135" s="46" t="n">
        <f aca="false">L135/K135</f>
        <v>404.893</v>
      </c>
      <c r="K135" s="46" t="n">
        <v>1</v>
      </c>
      <c r="L135" s="46" t="n">
        <v>404.893</v>
      </c>
      <c r="M135" s="46" t="n">
        <v>1</v>
      </c>
      <c r="N135" s="46" t="n">
        <v>404.863</v>
      </c>
      <c r="O135" s="45" t="s">
        <v>80</v>
      </c>
      <c r="P135" s="43" t="s">
        <v>433</v>
      </c>
      <c r="Q135" s="46" t="n">
        <f aca="false">H135-K135</f>
        <v>0</v>
      </c>
      <c r="R135" s="46" t="n">
        <f aca="false">I135-L135</f>
        <v>1.39700000000005</v>
      </c>
      <c r="S135" s="46"/>
      <c r="T135" s="47" t="n">
        <f aca="false">J135/E135-1</f>
        <v>-0.00343843067759497</v>
      </c>
      <c r="U135" s="43" t="s">
        <v>121</v>
      </c>
      <c r="V135" s="43"/>
      <c r="W135" s="43"/>
    </row>
    <row r="136" customFormat="false" ht="81" hidden="false" customHeight="false" outlineLevel="0" collapsed="false">
      <c r="A136" s="43" t="s">
        <v>434</v>
      </c>
      <c r="B136" s="43" t="s">
        <v>435</v>
      </c>
      <c r="C136" s="43" t="s">
        <v>371</v>
      </c>
      <c r="D136" s="45" t="s">
        <v>80</v>
      </c>
      <c r="E136" s="46" t="n">
        <v>297.73</v>
      </c>
      <c r="F136" s="46" t="n">
        <v>1</v>
      </c>
      <c r="G136" s="46" t="n">
        <v>297.73</v>
      </c>
      <c r="H136" s="46" t="n">
        <v>1</v>
      </c>
      <c r="I136" s="46" t="n">
        <v>297.73</v>
      </c>
      <c r="J136" s="46" t="n">
        <f aca="false">L136/K136</f>
        <v>296.343</v>
      </c>
      <c r="K136" s="46" t="n">
        <v>1</v>
      </c>
      <c r="L136" s="46" t="n">
        <v>296.343</v>
      </c>
      <c r="M136" s="46" t="n">
        <v>1</v>
      </c>
      <c r="N136" s="46" t="n">
        <v>296.449</v>
      </c>
      <c r="O136" s="45" t="s">
        <v>80</v>
      </c>
      <c r="P136" s="43" t="s">
        <v>436</v>
      </c>
      <c r="Q136" s="46" t="n">
        <f aca="false">H136-K136</f>
        <v>0</v>
      </c>
      <c r="R136" s="46" t="n">
        <f aca="false">I136-L136</f>
        <v>1.387</v>
      </c>
      <c r="S136" s="46"/>
      <c r="T136" s="47" t="n">
        <f aca="false">J136/E136-1</f>
        <v>-0.00465858328015312</v>
      </c>
      <c r="U136" s="43" t="s">
        <v>121</v>
      </c>
      <c r="V136" s="43"/>
      <c r="W136" s="43"/>
    </row>
    <row r="137" customFormat="false" ht="97" hidden="false" customHeight="false" outlineLevel="0" collapsed="false">
      <c r="A137" s="43" t="s">
        <v>437</v>
      </c>
      <c r="B137" s="43" t="s">
        <v>438</v>
      </c>
      <c r="C137" s="43" t="s">
        <v>371</v>
      </c>
      <c r="D137" s="45" t="s">
        <v>80</v>
      </c>
      <c r="E137" s="46" t="n">
        <v>1099.62</v>
      </c>
      <c r="F137" s="46" t="n">
        <v>1</v>
      </c>
      <c r="G137" s="46" t="n">
        <v>1099.62</v>
      </c>
      <c r="H137" s="46" t="n">
        <v>1</v>
      </c>
      <c r="I137" s="46" t="n">
        <v>1099.62</v>
      </c>
      <c r="J137" s="46" t="n">
        <v>0</v>
      </c>
      <c r="K137" s="46" t="n">
        <v>0</v>
      </c>
      <c r="L137" s="46" t="n">
        <v>549.1125</v>
      </c>
      <c r="M137" s="46" t="n">
        <v>0</v>
      </c>
      <c r="N137" s="46" t="n">
        <v>0</v>
      </c>
      <c r="O137" s="45" t="s">
        <v>80</v>
      </c>
      <c r="P137" s="43"/>
      <c r="Q137" s="46" t="n">
        <f aca="false">H137-K137</f>
        <v>1</v>
      </c>
      <c r="R137" s="46" t="n">
        <f aca="false">I137-L137</f>
        <v>550.5075</v>
      </c>
      <c r="S137" s="46"/>
      <c r="T137" s="47"/>
      <c r="U137" s="43" t="s">
        <v>121</v>
      </c>
      <c r="V137" s="43"/>
      <c r="W137" s="43"/>
    </row>
    <row r="138" customFormat="false" ht="330.55" hidden="false" customHeight="false" outlineLevel="0" collapsed="false">
      <c r="A138" s="43" t="s">
        <v>439</v>
      </c>
      <c r="B138" s="43" t="s">
        <v>440</v>
      </c>
      <c r="C138" s="43" t="s">
        <v>371</v>
      </c>
      <c r="D138" s="45" t="s">
        <v>80</v>
      </c>
      <c r="E138" s="46" t="n">
        <v>183.65</v>
      </c>
      <c r="F138" s="46" t="n">
        <v>1</v>
      </c>
      <c r="G138" s="46" t="n">
        <v>183.65</v>
      </c>
      <c r="H138" s="46" t="n">
        <v>1</v>
      </c>
      <c r="I138" s="46" t="n">
        <v>183.65</v>
      </c>
      <c r="J138" s="46" t="n">
        <v>0</v>
      </c>
      <c r="K138" s="46" t="n">
        <v>0</v>
      </c>
      <c r="L138" s="46" t="n">
        <v>122.85082</v>
      </c>
      <c r="M138" s="46" t="n">
        <v>0</v>
      </c>
      <c r="N138" s="46" t="n">
        <v>0</v>
      </c>
      <c r="O138" s="45" t="s">
        <v>80</v>
      </c>
      <c r="P138" s="43"/>
      <c r="Q138" s="46" t="n">
        <f aca="false">H138-K138</f>
        <v>1</v>
      </c>
      <c r="R138" s="46" t="n">
        <f aca="false">I138-L138</f>
        <v>60.79918</v>
      </c>
      <c r="S138" s="46"/>
      <c r="T138" s="47"/>
      <c r="U138" s="43" t="s">
        <v>441</v>
      </c>
      <c r="V138" s="43"/>
      <c r="W138" s="43"/>
    </row>
    <row r="139" customFormat="false" ht="396" hidden="false" customHeight="false" outlineLevel="0" collapsed="false">
      <c r="A139" s="43" t="s">
        <v>442</v>
      </c>
      <c r="B139" s="43" t="s">
        <v>443</v>
      </c>
      <c r="C139" s="43" t="s">
        <v>371</v>
      </c>
      <c r="D139" s="45" t="s">
        <v>80</v>
      </c>
      <c r="E139" s="46" t="n">
        <v>139.2</v>
      </c>
      <c r="F139" s="46" t="n">
        <v>1</v>
      </c>
      <c r="G139" s="46" t="n">
        <v>139.2</v>
      </c>
      <c r="H139" s="46" t="n">
        <v>1</v>
      </c>
      <c r="I139" s="46" t="n">
        <v>139.2</v>
      </c>
      <c r="J139" s="46" t="n">
        <v>0</v>
      </c>
      <c r="K139" s="46" t="n">
        <v>0</v>
      </c>
      <c r="L139" s="46" t="n">
        <v>93.57382</v>
      </c>
      <c r="M139" s="46" t="n">
        <v>0</v>
      </c>
      <c r="N139" s="46" t="n">
        <v>0</v>
      </c>
      <c r="O139" s="45" t="s">
        <v>80</v>
      </c>
      <c r="P139" s="43"/>
      <c r="Q139" s="46" t="n">
        <f aca="false">H139-K139</f>
        <v>1</v>
      </c>
      <c r="R139" s="46" t="n">
        <f aca="false">I139-L139</f>
        <v>45.62618</v>
      </c>
      <c r="S139" s="46"/>
      <c r="T139" s="47"/>
      <c r="U139" s="43" t="s">
        <v>444</v>
      </c>
      <c r="V139" s="43"/>
      <c r="W139" s="43"/>
    </row>
    <row r="140" customFormat="false" ht="393.25" hidden="false" customHeight="false" outlineLevel="0" collapsed="false">
      <c r="A140" s="43" t="s">
        <v>445</v>
      </c>
      <c r="B140" s="43" t="s">
        <v>446</v>
      </c>
      <c r="C140" s="43" t="s">
        <v>371</v>
      </c>
      <c r="D140" s="45" t="s">
        <v>80</v>
      </c>
      <c r="E140" s="46" t="n">
        <v>110.97</v>
      </c>
      <c r="F140" s="46" t="n">
        <v>1</v>
      </c>
      <c r="G140" s="46" t="n">
        <v>110.97</v>
      </c>
      <c r="H140" s="46" t="n">
        <v>1</v>
      </c>
      <c r="I140" s="46" t="n">
        <v>110.97</v>
      </c>
      <c r="J140" s="46" t="n">
        <f aca="false">L140/K140</f>
        <v>136.65395</v>
      </c>
      <c r="K140" s="46" t="n">
        <v>1</v>
      </c>
      <c r="L140" s="46" t="n">
        <v>136.65395</v>
      </c>
      <c r="M140" s="46" t="n">
        <v>0</v>
      </c>
      <c r="N140" s="46" t="n">
        <f aca="false">72.85306+15.60231+48.335+1.39</f>
        <v>138.18037</v>
      </c>
      <c r="O140" s="45" t="s">
        <v>80</v>
      </c>
      <c r="P140" s="43" t="s">
        <v>447</v>
      </c>
      <c r="Q140" s="46" t="n">
        <f aca="false">H140-K140</f>
        <v>0</v>
      </c>
      <c r="R140" s="46" t="n">
        <f aca="false">I140-L140</f>
        <v>-25.68395</v>
      </c>
      <c r="S140" s="46"/>
      <c r="T140" s="47" t="n">
        <f aca="false">J140/E140-1</f>
        <v>0.231449490853384</v>
      </c>
      <c r="U140" s="43" t="s">
        <v>448</v>
      </c>
      <c r="V140" s="43"/>
      <c r="W140" s="43"/>
    </row>
    <row r="141" customFormat="false" ht="440.25" hidden="false" customHeight="false" outlineLevel="0" collapsed="false">
      <c r="A141" s="43" t="s">
        <v>449</v>
      </c>
      <c r="B141" s="43" t="s">
        <v>450</v>
      </c>
      <c r="C141" s="43" t="s">
        <v>371</v>
      </c>
      <c r="D141" s="45" t="s">
        <v>80</v>
      </c>
      <c r="E141" s="46" t="n">
        <v>155.61</v>
      </c>
      <c r="F141" s="46" t="n">
        <v>1</v>
      </c>
      <c r="G141" s="46" t="n">
        <v>155.61</v>
      </c>
      <c r="H141" s="46" t="n">
        <v>1</v>
      </c>
      <c r="I141" s="46" t="n">
        <v>155.61</v>
      </c>
      <c r="J141" s="46" t="n">
        <v>0</v>
      </c>
      <c r="K141" s="46" t="n">
        <v>0</v>
      </c>
      <c r="L141" s="46" t="n">
        <v>107.27028</v>
      </c>
      <c r="M141" s="46" t="n">
        <v>0</v>
      </c>
      <c r="N141" s="46" t="n">
        <f aca="false">88.59+1.39+30.36821</f>
        <v>120.34821</v>
      </c>
      <c r="O141" s="45" t="s">
        <v>80</v>
      </c>
      <c r="P141" s="43" t="s">
        <v>451</v>
      </c>
      <c r="Q141" s="46" t="n">
        <f aca="false">H141-K141</f>
        <v>1</v>
      </c>
      <c r="R141" s="46" t="n">
        <f aca="false">I141-L141</f>
        <v>48.33972</v>
      </c>
      <c r="S141" s="46"/>
      <c r="T141" s="47"/>
      <c r="U141" s="43" t="s">
        <v>452</v>
      </c>
      <c r="V141" s="43"/>
      <c r="W141" s="43"/>
    </row>
    <row r="142" customFormat="false" ht="346.25" hidden="false" customHeight="false" outlineLevel="0" collapsed="false">
      <c r="A142" s="43" t="s">
        <v>453</v>
      </c>
      <c r="B142" s="43" t="s">
        <v>454</v>
      </c>
      <c r="C142" s="43" t="s">
        <v>371</v>
      </c>
      <c r="D142" s="45" t="s">
        <v>80</v>
      </c>
      <c r="E142" s="46" t="n">
        <v>129.21</v>
      </c>
      <c r="F142" s="46" t="n">
        <v>1</v>
      </c>
      <c r="G142" s="46" t="n">
        <v>129.21</v>
      </c>
      <c r="H142" s="46" t="n">
        <v>1</v>
      </c>
      <c r="I142" s="46" t="n">
        <v>129.21</v>
      </c>
      <c r="J142" s="46" t="n">
        <v>0</v>
      </c>
      <c r="K142" s="46" t="n">
        <v>0</v>
      </c>
      <c r="L142" s="46" t="n">
        <v>91.70317</v>
      </c>
      <c r="M142" s="46" t="n">
        <v>0</v>
      </c>
      <c r="N142" s="46" t="n">
        <v>0</v>
      </c>
      <c r="O142" s="45" t="s">
        <v>80</v>
      </c>
      <c r="P142" s="43"/>
      <c r="Q142" s="46" t="n">
        <f aca="false">H142-K142</f>
        <v>1</v>
      </c>
      <c r="R142" s="46" t="n">
        <f aca="false">I142-L142</f>
        <v>37.50683</v>
      </c>
      <c r="S142" s="46"/>
      <c r="T142" s="47"/>
      <c r="U142" s="43" t="s">
        <v>455</v>
      </c>
      <c r="V142" s="43"/>
      <c r="W142" s="43"/>
    </row>
    <row r="143" customFormat="false" ht="349" hidden="false" customHeight="false" outlineLevel="0" collapsed="false">
      <c r="A143" s="43" t="s">
        <v>456</v>
      </c>
      <c r="B143" s="43" t="s">
        <v>457</v>
      </c>
      <c r="C143" s="43" t="s">
        <v>371</v>
      </c>
      <c r="D143" s="45" t="s">
        <v>80</v>
      </c>
      <c r="E143" s="46" t="n">
        <v>110.02</v>
      </c>
      <c r="F143" s="46" t="n">
        <v>1</v>
      </c>
      <c r="G143" s="46" t="n">
        <v>110.02</v>
      </c>
      <c r="H143" s="46" t="n">
        <v>1</v>
      </c>
      <c r="I143" s="46" t="n">
        <v>110.02</v>
      </c>
      <c r="J143" s="46" t="n">
        <v>0</v>
      </c>
      <c r="K143" s="46" t="n">
        <v>0</v>
      </c>
      <c r="L143" s="46" t="n">
        <v>88.90036</v>
      </c>
      <c r="M143" s="46" t="n">
        <v>0</v>
      </c>
      <c r="N143" s="46" t="n">
        <f aca="false">1.39+101.52</f>
        <v>102.91</v>
      </c>
      <c r="O143" s="45" t="s">
        <v>80</v>
      </c>
      <c r="P143" s="43" t="s">
        <v>458</v>
      </c>
      <c r="Q143" s="46" t="n">
        <f aca="false">H143-K143</f>
        <v>1</v>
      </c>
      <c r="R143" s="46" t="n">
        <f aca="false">I143-L143</f>
        <v>21.11964</v>
      </c>
      <c r="S143" s="46"/>
      <c r="T143" s="47"/>
      <c r="U143" s="43" t="s">
        <v>455</v>
      </c>
      <c r="V143" s="43"/>
      <c r="W143" s="43"/>
    </row>
    <row r="144" customFormat="false" ht="377.6" hidden="false" customHeight="false" outlineLevel="0" collapsed="false">
      <c r="A144" s="43" t="s">
        <v>459</v>
      </c>
      <c r="B144" s="43" t="s">
        <v>460</v>
      </c>
      <c r="C144" s="43" t="s">
        <v>371</v>
      </c>
      <c r="D144" s="45" t="s">
        <v>80</v>
      </c>
      <c r="E144" s="46" t="n">
        <v>123.87</v>
      </c>
      <c r="F144" s="46" t="n">
        <v>1</v>
      </c>
      <c r="G144" s="46" t="n">
        <v>123.87</v>
      </c>
      <c r="H144" s="46" t="n">
        <v>1</v>
      </c>
      <c r="I144" s="46" t="n">
        <v>123.87</v>
      </c>
      <c r="J144" s="46" t="n">
        <v>0</v>
      </c>
      <c r="K144" s="46" t="n">
        <v>0</v>
      </c>
      <c r="L144" s="46" t="n">
        <v>90.57308</v>
      </c>
      <c r="M144" s="46" t="n">
        <v>0</v>
      </c>
      <c r="N144" s="46" t="n">
        <f aca="false">1.39+90.84085</f>
        <v>92.23085</v>
      </c>
      <c r="O144" s="45" t="s">
        <v>80</v>
      </c>
      <c r="P144" s="43" t="s">
        <v>461</v>
      </c>
      <c r="Q144" s="46" t="n">
        <f aca="false">H144-K144</f>
        <v>1</v>
      </c>
      <c r="R144" s="46" t="n">
        <f aca="false">I144-L144</f>
        <v>33.29692</v>
      </c>
      <c r="S144" s="46"/>
      <c r="T144" s="47"/>
      <c r="U144" s="43" t="s">
        <v>462</v>
      </c>
      <c r="V144" s="43"/>
      <c r="W144" s="43"/>
    </row>
    <row r="145" customFormat="false" ht="443" hidden="false" customHeight="false" outlineLevel="0" collapsed="false">
      <c r="A145" s="43" t="s">
        <v>463</v>
      </c>
      <c r="B145" s="43" t="s">
        <v>464</v>
      </c>
      <c r="C145" s="43" t="s">
        <v>371</v>
      </c>
      <c r="D145" s="45" t="s">
        <v>80</v>
      </c>
      <c r="E145" s="46" t="n">
        <v>140.47</v>
      </c>
      <c r="F145" s="46" t="n">
        <v>1</v>
      </c>
      <c r="G145" s="46" t="n">
        <v>140.47</v>
      </c>
      <c r="H145" s="46" t="n">
        <v>1</v>
      </c>
      <c r="I145" s="46" t="n">
        <v>140.47</v>
      </c>
      <c r="J145" s="46" t="n">
        <v>0</v>
      </c>
      <c r="K145" s="46" t="n">
        <v>0</v>
      </c>
      <c r="L145" s="46" t="n">
        <v>94.95494</v>
      </c>
      <c r="M145" s="46" t="n">
        <v>0</v>
      </c>
      <c r="N145" s="46" t="n">
        <v>0</v>
      </c>
      <c r="O145" s="45" t="s">
        <v>80</v>
      </c>
      <c r="P145" s="43"/>
      <c r="Q145" s="46" t="n">
        <f aca="false">H145-K145</f>
        <v>1</v>
      </c>
      <c r="R145" s="46" t="n">
        <f aca="false">I145-L145</f>
        <v>45.51506</v>
      </c>
      <c r="S145" s="46"/>
      <c r="T145" s="47"/>
      <c r="U145" s="43" t="s">
        <v>452</v>
      </c>
      <c r="V145" s="43"/>
      <c r="W145" s="43"/>
    </row>
    <row r="146" customFormat="false" ht="468.45" hidden="false" customHeight="false" outlineLevel="0" collapsed="false">
      <c r="A146" s="43" t="s">
        <v>465</v>
      </c>
      <c r="B146" s="43" t="s">
        <v>466</v>
      </c>
      <c r="C146" s="43" t="s">
        <v>371</v>
      </c>
      <c r="D146" s="45" t="s">
        <v>80</v>
      </c>
      <c r="E146" s="46" t="n">
        <v>173.25</v>
      </c>
      <c r="F146" s="46" t="n">
        <v>1</v>
      </c>
      <c r="G146" s="46" t="n">
        <v>173.25</v>
      </c>
      <c r="H146" s="46" t="n">
        <v>1</v>
      </c>
      <c r="I146" s="46" t="n">
        <v>173.25</v>
      </c>
      <c r="J146" s="46" t="n">
        <v>0</v>
      </c>
      <c r="K146" s="46" t="n">
        <v>0</v>
      </c>
      <c r="L146" s="46" t="n">
        <v>104.18265</v>
      </c>
      <c r="M146" s="46" t="n">
        <v>0</v>
      </c>
      <c r="N146" s="46" t="n">
        <v>0</v>
      </c>
      <c r="O146" s="45" t="s">
        <v>80</v>
      </c>
      <c r="P146" s="43"/>
      <c r="Q146" s="46" t="n">
        <f aca="false">H146-K146</f>
        <v>1</v>
      </c>
      <c r="R146" s="46" t="n">
        <f aca="false">I146-L146</f>
        <v>69.06735</v>
      </c>
      <c r="S146" s="46"/>
      <c r="T146" s="47"/>
      <c r="U146" s="43" t="s">
        <v>467</v>
      </c>
      <c r="V146" s="43"/>
      <c r="W146" s="43"/>
    </row>
    <row r="147" customFormat="false" ht="412" hidden="false" customHeight="false" outlineLevel="0" collapsed="false">
      <c r="A147" s="43" t="s">
        <v>468</v>
      </c>
      <c r="B147" s="43" t="s">
        <v>469</v>
      </c>
      <c r="C147" s="43" t="s">
        <v>371</v>
      </c>
      <c r="D147" s="45" t="s">
        <v>80</v>
      </c>
      <c r="E147" s="46" t="n">
        <v>142.26</v>
      </c>
      <c r="F147" s="46" t="n">
        <v>1</v>
      </c>
      <c r="G147" s="46" t="n">
        <v>142.26</v>
      </c>
      <c r="H147" s="46" t="n">
        <v>1</v>
      </c>
      <c r="I147" s="46" t="n">
        <v>142.26</v>
      </c>
      <c r="J147" s="46" t="n">
        <v>0</v>
      </c>
      <c r="K147" s="46" t="n">
        <v>0</v>
      </c>
      <c r="L147" s="46" t="n">
        <v>86.65812</v>
      </c>
      <c r="M147" s="46" t="n">
        <v>0</v>
      </c>
      <c r="N147" s="46" t="n">
        <v>0</v>
      </c>
      <c r="O147" s="45" t="s">
        <v>80</v>
      </c>
      <c r="P147" s="43"/>
      <c r="Q147" s="46" t="n">
        <f aca="false">H147-K147</f>
        <v>1</v>
      </c>
      <c r="R147" s="46" t="n">
        <f aca="false">I147-L147</f>
        <v>55.60188</v>
      </c>
      <c r="S147" s="46"/>
      <c r="T147" s="47"/>
      <c r="U147" s="43" t="s">
        <v>470</v>
      </c>
      <c r="V147" s="43"/>
      <c r="W147" s="43"/>
    </row>
    <row r="148" customFormat="false" ht="314.9" hidden="false" customHeight="false" outlineLevel="0" collapsed="false">
      <c r="A148" s="43" t="s">
        <v>471</v>
      </c>
      <c r="B148" s="43" t="s">
        <v>472</v>
      </c>
      <c r="C148" s="43" t="s">
        <v>371</v>
      </c>
      <c r="D148" s="45" t="s">
        <v>80</v>
      </c>
      <c r="E148" s="46" t="n">
        <v>189.25</v>
      </c>
      <c r="F148" s="46" t="n">
        <v>1</v>
      </c>
      <c r="G148" s="46" t="n">
        <v>189.25</v>
      </c>
      <c r="H148" s="46" t="n">
        <v>1</v>
      </c>
      <c r="I148" s="46" t="n">
        <v>189.25</v>
      </c>
      <c r="J148" s="46" t="n">
        <v>0</v>
      </c>
      <c r="K148" s="46" t="n">
        <v>0</v>
      </c>
      <c r="L148" s="46" t="n">
        <v>137.36916</v>
      </c>
      <c r="M148" s="46" t="n">
        <v>0</v>
      </c>
      <c r="N148" s="46" t="n">
        <v>0</v>
      </c>
      <c r="O148" s="45" t="s">
        <v>80</v>
      </c>
      <c r="P148" s="43"/>
      <c r="Q148" s="46" t="n">
        <f aca="false">H148-K148</f>
        <v>1</v>
      </c>
      <c r="R148" s="46" t="n">
        <f aca="false">I148-L148</f>
        <v>51.88084</v>
      </c>
      <c r="S148" s="46"/>
      <c r="T148" s="47"/>
      <c r="U148" s="43" t="s">
        <v>473</v>
      </c>
      <c r="V148" s="43"/>
      <c r="W148" s="43"/>
    </row>
    <row r="149" customFormat="false" ht="387.65" hidden="false" customHeight="false" outlineLevel="0" collapsed="false">
      <c r="A149" s="43" t="s">
        <v>474</v>
      </c>
      <c r="B149" s="43" t="s">
        <v>475</v>
      </c>
      <c r="C149" s="43" t="s">
        <v>371</v>
      </c>
      <c r="D149" s="45" t="s">
        <v>80</v>
      </c>
      <c r="E149" s="46" t="n">
        <v>167.18</v>
      </c>
      <c r="F149" s="46" t="n">
        <v>1</v>
      </c>
      <c r="G149" s="46" t="n">
        <v>167.18</v>
      </c>
      <c r="H149" s="46" t="n">
        <v>1</v>
      </c>
      <c r="I149" s="46" t="n">
        <v>167.18</v>
      </c>
      <c r="J149" s="46" t="n">
        <v>0</v>
      </c>
      <c r="K149" s="46" t="n">
        <v>0</v>
      </c>
      <c r="L149" s="46" t="n">
        <v>79.06302</v>
      </c>
      <c r="M149" s="46" t="n">
        <v>0</v>
      </c>
      <c r="N149" s="46" t="n">
        <v>0</v>
      </c>
      <c r="O149" s="45" t="s">
        <v>80</v>
      </c>
      <c r="P149" s="43"/>
      <c r="Q149" s="46" t="n">
        <f aca="false">H149-K149</f>
        <v>1</v>
      </c>
      <c r="R149" s="46" t="n">
        <f aca="false">I149-L149</f>
        <v>88.11698</v>
      </c>
      <c r="S149" s="46"/>
      <c r="T149" s="47"/>
      <c r="U149" s="43" t="s">
        <v>476</v>
      </c>
      <c r="V149" s="43"/>
      <c r="W149" s="43"/>
    </row>
    <row r="150" customFormat="false" ht="396" hidden="false" customHeight="false" outlineLevel="0" collapsed="false">
      <c r="A150" s="43" t="s">
        <v>477</v>
      </c>
      <c r="B150" s="43" t="s">
        <v>478</v>
      </c>
      <c r="C150" s="43" t="s">
        <v>371</v>
      </c>
      <c r="D150" s="45" t="s">
        <v>80</v>
      </c>
      <c r="E150" s="46" t="n">
        <v>1128.09</v>
      </c>
      <c r="F150" s="46" t="n">
        <v>1</v>
      </c>
      <c r="G150" s="46" t="n">
        <v>1128.09</v>
      </c>
      <c r="H150" s="46" t="n">
        <v>1</v>
      </c>
      <c r="I150" s="46" t="n">
        <v>1128.09</v>
      </c>
      <c r="J150" s="46" t="n">
        <v>0</v>
      </c>
      <c r="K150" s="46" t="n">
        <v>0</v>
      </c>
      <c r="L150" s="46" t="n">
        <v>600.57949</v>
      </c>
      <c r="M150" s="46" t="n">
        <v>0</v>
      </c>
      <c r="N150" s="46" t="n">
        <v>0</v>
      </c>
      <c r="O150" s="45" t="s">
        <v>80</v>
      </c>
      <c r="P150" s="43"/>
      <c r="Q150" s="46" t="n">
        <f aca="false">H150-K150</f>
        <v>1</v>
      </c>
      <c r="R150" s="46" t="n">
        <f aca="false">I150-L150</f>
        <v>527.51051</v>
      </c>
      <c r="S150" s="46"/>
      <c r="T150" s="47"/>
      <c r="U150" s="43" t="s">
        <v>479</v>
      </c>
      <c r="V150" s="43"/>
      <c r="W150" s="43"/>
    </row>
    <row r="151" customFormat="false" ht="81" hidden="false" customHeight="false" outlineLevel="0" collapsed="false">
      <c r="A151" s="43" t="s">
        <v>480</v>
      </c>
      <c r="B151" s="43" t="s">
        <v>481</v>
      </c>
      <c r="C151" s="43" t="s">
        <v>371</v>
      </c>
      <c r="D151" s="45" t="s">
        <v>80</v>
      </c>
      <c r="E151" s="46" t="n">
        <v>495</v>
      </c>
      <c r="F151" s="46" t="n">
        <v>1</v>
      </c>
      <c r="G151" s="46" t="n">
        <v>495</v>
      </c>
      <c r="H151" s="46" t="n">
        <v>1</v>
      </c>
      <c r="I151" s="46" t="n">
        <v>495</v>
      </c>
      <c r="J151" s="46" t="n">
        <f aca="false">L151/K151</f>
        <v>493.61</v>
      </c>
      <c r="K151" s="46" t="n">
        <v>1</v>
      </c>
      <c r="L151" s="46" t="n">
        <v>493.61</v>
      </c>
      <c r="M151" s="46" t="n">
        <v>1</v>
      </c>
      <c r="N151" s="46" t="n">
        <v>494.142</v>
      </c>
      <c r="O151" s="45" t="s">
        <v>80</v>
      </c>
      <c r="P151" s="43" t="s">
        <v>482</v>
      </c>
      <c r="Q151" s="46" t="n">
        <f aca="false">H151-K151</f>
        <v>0</v>
      </c>
      <c r="R151" s="46" t="n">
        <f aca="false">I151-L151</f>
        <v>1.38999999999999</v>
      </c>
      <c r="S151" s="46"/>
      <c r="T151" s="47" t="n">
        <f aca="false">J151/E151-1</f>
        <v>-0.00280808080808082</v>
      </c>
      <c r="U151" s="43" t="s">
        <v>121</v>
      </c>
      <c r="V151" s="43"/>
      <c r="W151" s="43"/>
    </row>
    <row r="152" customFormat="false" ht="81" hidden="false" customHeight="false" outlineLevel="0" collapsed="false">
      <c r="A152" s="43" t="s">
        <v>483</v>
      </c>
      <c r="B152" s="43" t="s">
        <v>484</v>
      </c>
      <c r="C152" s="43" t="s">
        <v>371</v>
      </c>
      <c r="D152" s="45" t="s">
        <v>80</v>
      </c>
      <c r="E152" s="46" t="n">
        <v>495</v>
      </c>
      <c r="F152" s="46" t="n">
        <v>1</v>
      </c>
      <c r="G152" s="46" t="n">
        <v>495</v>
      </c>
      <c r="H152" s="46" t="n">
        <v>1</v>
      </c>
      <c r="I152" s="46" t="n">
        <v>495</v>
      </c>
      <c r="J152" s="46" t="n">
        <f aca="false">L152/K152</f>
        <v>493.61</v>
      </c>
      <c r="K152" s="46" t="n">
        <v>1</v>
      </c>
      <c r="L152" s="46" t="n">
        <v>493.61</v>
      </c>
      <c r="M152" s="46" t="n">
        <v>1</v>
      </c>
      <c r="N152" s="46" t="n">
        <v>493.903</v>
      </c>
      <c r="O152" s="45" t="s">
        <v>80</v>
      </c>
      <c r="P152" s="43" t="s">
        <v>485</v>
      </c>
      <c r="Q152" s="46" t="n">
        <f aca="false">H152-K152</f>
        <v>0</v>
      </c>
      <c r="R152" s="46" t="n">
        <f aca="false">I152-L152</f>
        <v>1.38999999999999</v>
      </c>
      <c r="S152" s="46"/>
      <c r="T152" s="47" t="n">
        <f aca="false">J152/E152-1</f>
        <v>-0.00280808080808082</v>
      </c>
      <c r="U152" s="43" t="s">
        <v>121</v>
      </c>
      <c r="V152" s="43"/>
      <c r="W152" s="43"/>
    </row>
    <row r="153" customFormat="false" ht="81" hidden="false" customHeight="false" outlineLevel="0" collapsed="false">
      <c r="A153" s="43" t="s">
        <v>486</v>
      </c>
      <c r="B153" s="43" t="s">
        <v>487</v>
      </c>
      <c r="C153" s="43" t="s">
        <v>371</v>
      </c>
      <c r="D153" s="45" t="s">
        <v>80</v>
      </c>
      <c r="E153" s="46" t="n">
        <v>495</v>
      </c>
      <c r="F153" s="46" t="n">
        <v>1</v>
      </c>
      <c r="G153" s="46" t="n">
        <v>495</v>
      </c>
      <c r="H153" s="46" t="n">
        <v>1</v>
      </c>
      <c r="I153" s="46" t="n">
        <v>495</v>
      </c>
      <c r="J153" s="46" t="n">
        <f aca="false">L153/K153</f>
        <v>493.61</v>
      </c>
      <c r="K153" s="46" t="n">
        <v>1</v>
      </c>
      <c r="L153" s="46" t="n">
        <v>493.61</v>
      </c>
      <c r="M153" s="46" t="n">
        <v>1</v>
      </c>
      <c r="N153" s="46" t="n">
        <v>493.69</v>
      </c>
      <c r="O153" s="45" t="s">
        <v>80</v>
      </c>
      <c r="P153" s="43" t="s">
        <v>488</v>
      </c>
      <c r="Q153" s="46" t="n">
        <f aca="false">H153-K153</f>
        <v>0</v>
      </c>
      <c r="R153" s="46" t="n">
        <f aca="false">I153-L153</f>
        <v>1.38999999999999</v>
      </c>
      <c r="S153" s="46"/>
      <c r="T153" s="47" t="n">
        <f aca="false">J153/E153-1</f>
        <v>-0.00280808080808082</v>
      </c>
      <c r="U153" s="43" t="s">
        <v>121</v>
      </c>
      <c r="V153" s="43"/>
      <c r="W153" s="43"/>
    </row>
    <row r="154" customFormat="false" ht="97" hidden="false" customHeight="false" outlineLevel="0" collapsed="false">
      <c r="A154" s="43" t="s">
        <v>489</v>
      </c>
      <c r="B154" s="43" t="s">
        <v>490</v>
      </c>
      <c r="C154" s="43" t="s">
        <v>371</v>
      </c>
      <c r="D154" s="45" t="s">
        <v>80</v>
      </c>
      <c r="E154" s="46" t="n">
        <v>495</v>
      </c>
      <c r="F154" s="46" t="n">
        <v>1</v>
      </c>
      <c r="G154" s="46" t="n">
        <v>495</v>
      </c>
      <c r="H154" s="46" t="n">
        <v>1</v>
      </c>
      <c r="I154" s="46" t="n">
        <v>495</v>
      </c>
      <c r="J154" s="46" t="n">
        <f aca="false">L154/K154</f>
        <v>493.61</v>
      </c>
      <c r="K154" s="46" t="n">
        <v>1</v>
      </c>
      <c r="L154" s="46" t="n">
        <v>493.61</v>
      </c>
      <c r="M154" s="46" t="n">
        <v>1</v>
      </c>
      <c r="N154" s="46" t="n">
        <v>493.771</v>
      </c>
      <c r="O154" s="45" t="s">
        <v>80</v>
      </c>
      <c r="P154" s="43" t="s">
        <v>491</v>
      </c>
      <c r="Q154" s="46" t="n">
        <f aca="false">H154-K154</f>
        <v>0</v>
      </c>
      <c r="R154" s="46" t="n">
        <f aca="false">I154-L154</f>
        <v>1.38999999999999</v>
      </c>
      <c r="S154" s="46"/>
      <c r="T154" s="47" t="n">
        <f aca="false">J154/E154-1</f>
        <v>-0.00280808080808082</v>
      </c>
      <c r="U154" s="43" t="s">
        <v>121</v>
      </c>
      <c r="V154" s="43"/>
      <c r="W154" s="43"/>
    </row>
    <row r="155" customFormat="false" ht="81" hidden="false" customHeight="false" outlineLevel="0" collapsed="false">
      <c r="A155" s="43" t="s">
        <v>492</v>
      </c>
      <c r="B155" s="43" t="s">
        <v>493</v>
      </c>
      <c r="C155" s="43" t="s">
        <v>371</v>
      </c>
      <c r="D155" s="45" t="s">
        <v>80</v>
      </c>
      <c r="E155" s="46" t="n">
        <v>495</v>
      </c>
      <c r="F155" s="46" t="n">
        <v>1</v>
      </c>
      <c r="G155" s="46" t="n">
        <v>495</v>
      </c>
      <c r="H155" s="46" t="n">
        <v>1</v>
      </c>
      <c r="I155" s="46" t="n">
        <v>495</v>
      </c>
      <c r="J155" s="46" t="n">
        <f aca="false">L155/K155</f>
        <v>493.61</v>
      </c>
      <c r="K155" s="46" t="n">
        <v>1</v>
      </c>
      <c r="L155" s="46" t="n">
        <v>493.61</v>
      </c>
      <c r="M155" s="46" t="n">
        <v>1</v>
      </c>
      <c r="N155" s="46" t="n">
        <v>493.762</v>
      </c>
      <c r="O155" s="45" t="s">
        <v>80</v>
      </c>
      <c r="P155" s="43" t="s">
        <v>494</v>
      </c>
      <c r="Q155" s="46" t="n">
        <f aca="false">H155-K155</f>
        <v>0</v>
      </c>
      <c r="R155" s="46" t="n">
        <f aca="false">I155-L155</f>
        <v>1.38999999999999</v>
      </c>
      <c r="S155" s="46"/>
      <c r="T155" s="47" t="n">
        <f aca="false">J155/E155-1</f>
        <v>-0.00280808080808082</v>
      </c>
      <c r="U155" s="43" t="s">
        <v>121</v>
      </c>
      <c r="V155" s="43"/>
      <c r="W155" s="43"/>
    </row>
    <row r="156" customFormat="false" ht="81" hidden="false" customHeight="false" outlineLevel="0" collapsed="false">
      <c r="A156" s="43" t="s">
        <v>495</v>
      </c>
      <c r="B156" s="43" t="s">
        <v>496</v>
      </c>
      <c r="C156" s="43" t="s">
        <v>371</v>
      </c>
      <c r="D156" s="45" t="s">
        <v>80</v>
      </c>
      <c r="E156" s="46" t="n">
        <v>495</v>
      </c>
      <c r="F156" s="46" t="n">
        <v>1</v>
      </c>
      <c r="G156" s="46" t="n">
        <v>495</v>
      </c>
      <c r="H156" s="46" t="n">
        <v>1</v>
      </c>
      <c r="I156" s="46" t="n">
        <v>495</v>
      </c>
      <c r="J156" s="46" t="n">
        <f aca="false">L156/K156</f>
        <v>493.61</v>
      </c>
      <c r="K156" s="46" t="n">
        <v>1</v>
      </c>
      <c r="L156" s="46" t="n">
        <v>493.61</v>
      </c>
      <c r="M156" s="46" t="n">
        <v>1</v>
      </c>
      <c r="N156" s="46" t="n">
        <v>492.72</v>
      </c>
      <c r="O156" s="45" t="s">
        <v>80</v>
      </c>
      <c r="P156" s="43" t="s">
        <v>497</v>
      </c>
      <c r="Q156" s="46" t="n">
        <f aca="false">H156-K156</f>
        <v>0</v>
      </c>
      <c r="R156" s="46" t="n">
        <f aca="false">I156-L156</f>
        <v>1.38999999999999</v>
      </c>
      <c r="S156" s="46"/>
      <c r="T156" s="47" t="n">
        <f aca="false">J156/E156-1</f>
        <v>-0.00280808080808082</v>
      </c>
      <c r="U156" s="43" t="s">
        <v>121</v>
      </c>
      <c r="V156" s="43"/>
      <c r="W156" s="43"/>
    </row>
    <row r="157" customFormat="false" ht="81" hidden="false" customHeight="false" outlineLevel="0" collapsed="false">
      <c r="A157" s="43" t="s">
        <v>498</v>
      </c>
      <c r="B157" s="43" t="s">
        <v>499</v>
      </c>
      <c r="C157" s="43" t="s">
        <v>371</v>
      </c>
      <c r="D157" s="45" t="s">
        <v>80</v>
      </c>
      <c r="E157" s="46" t="n">
        <v>495</v>
      </c>
      <c r="F157" s="46" t="n">
        <v>1</v>
      </c>
      <c r="G157" s="46" t="n">
        <v>495</v>
      </c>
      <c r="H157" s="46" t="n">
        <v>1</v>
      </c>
      <c r="I157" s="46" t="n">
        <v>495</v>
      </c>
      <c r="J157" s="46" t="n">
        <f aca="false">L157/K157</f>
        <v>493.61</v>
      </c>
      <c r="K157" s="46" t="n">
        <v>1</v>
      </c>
      <c r="L157" s="46" t="n">
        <v>493.61</v>
      </c>
      <c r="M157" s="46" t="n">
        <v>1</v>
      </c>
      <c r="N157" s="46" t="n">
        <v>493.741</v>
      </c>
      <c r="O157" s="45" t="s">
        <v>80</v>
      </c>
      <c r="P157" s="43" t="s">
        <v>500</v>
      </c>
      <c r="Q157" s="46" t="n">
        <f aca="false">H157-K157</f>
        <v>0</v>
      </c>
      <c r="R157" s="46" t="n">
        <f aca="false">I157-L157</f>
        <v>1.38999999999999</v>
      </c>
      <c r="S157" s="46"/>
      <c r="T157" s="47" t="n">
        <f aca="false">J157/E157-1</f>
        <v>-0.00280808080808082</v>
      </c>
      <c r="U157" s="43" t="s">
        <v>121</v>
      </c>
      <c r="V157" s="43"/>
      <c r="W157" s="43"/>
    </row>
    <row r="158" customFormat="false" ht="81" hidden="false" customHeight="false" outlineLevel="0" collapsed="false">
      <c r="A158" s="43" t="s">
        <v>501</v>
      </c>
      <c r="B158" s="43" t="s">
        <v>502</v>
      </c>
      <c r="C158" s="43" t="s">
        <v>371</v>
      </c>
      <c r="D158" s="45" t="s">
        <v>80</v>
      </c>
      <c r="E158" s="46" t="n">
        <v>495</v>
      </c>
      <c r="F158" s="46" t="n">
        <v>1</v>
      </c>
      <c r="G158" s="46" t="n">
        <v>495</v>
      </c>
      <c r="H158" s="46" t="n">
        <v>1</v>
      </c>
      <c r="I158" s="46" t="n">
        <v>495</v>
      </c>
      <c r="J158" s="46" t="n">
        <f aca="false">L158/K158</f>
        <v>493.61</v>
      </c>
      <c r="K158" s="46" t="n">
        <v>1</v>
      </c>
      <c r="L158" s="46" t="n">
        <v>493.61</v>
      </c>
      <c r="M158" s="46" t="n">
        <v>1</v>
      </c>
      <c r="N158" s="46" t="n">
        <v>492.52292</v>
      </c>
      <c r="O158" s="45" t="s">
        <v>80</v>
      </c>
      <c r="P158" s="43" t="s">
        <v>503</v>
      </c>
      <c r="Q158" s="46" t="n">
        <f aca="false">H158-K158</f>
        <v>0</v>
      </c>
      <c r="R158" s="46" t="n">
        <f aca="false">I158-L158</f>
        <v>1.38999999999999</v>
      </c>
      <c r="S158" s="46"/>
      <c r="T158" s="47" t="n">
        <f aca="false">J158/E158-1</f>
        <v>-0.00280808080808082</v>
      </c>
      <c r="U158" s="43" t="s">
        <v>121</v>
      </c>
      <c r="V158" s="43"/>
      <c r="W158" s="43"/>
    </row>
    <row r="159" customFormat="false" ht="81" hidden="false" customHeight="false" outlineLevel="0" collapsed="false">
      <c r="A159" s="43" t="s">
        <v>504</v>
      </c>
      <c r="B159" s="43" t="s">
        <v>505</v>
      </c>
      <c r="C159" s="43" t="s">
        <v>371</v>
      </c>
      <c r="D159" s="45" t="s">
        <v>80</v>
      </c>
      <c r="E159" s="46" t="n">
        <v>495</v>
      </c>
      <c r="F159" s="46" t="n">
        <v>1</v>
      </c>
      <c r="G159" s="46" t="n">
        <v>495</v>
      </c>
      <c r="H159" s="46" t="n">
        <v>1</v>
      </c>
      <c r="I159" s="46" t="n">
        <v>495</v>
      </c>
      <c r="J159" s="46" t="n">
        <f aca="false">L159/K159</f>
        <v>246.805</v>
      </c>
      <c r="K159" s="46" t="n">
        <v>1</v>
      </c>
      <c r="L159" s="46" t="n">
        <v>246.805</v>
      </c>
      <c r="M159" s="46" t="n">
        <v>1</v>
      </c>
      <c r="N159" s="46" t="n">
        <v>493.547</v>
      </c>
      <c r="O159" s="45" t="s">
        <v>80</v>
      </c>
      <c r="P159" s="43" t="s">
        <v>506</v>
      </c>
      <c r="Q159" s="46" t="n">
        <f aca="false">H159-K159</f>
        <v>0</v>
      </c>
      <c r="R159" s="46" t="n">
        <f aca="false">I159-L159</f>
        <v>248.195</v>
      </c>
      <c r="S159" s="46"/>
      <c r="T159" s="47" t="n">
        <f aca="false">J159/E159-1</f>
        <v>-0.50140404040404</v>
      </c>
      <c r="U159" s="43" t="s">
        <v>121</v>
      </c>
      <c r="V159" s="43"/>
      <c r="W159" s="43"/>
    </row>
    <row r="160" customFormat="false" ht="81" hidden="false" customHeight="false" outlineLevel="0" collapsed="false">
      <c r="A160" s="43" t="s">
        <v>507</v>
      </c>
      <c r="B160" s="43" t="s">
        <v>508</v>
      </c>
      <c r="C160" s="43" t="s">
        <v>371</v>
      </c>
      <c r="D160" s="45" t="s">
        <v>80</v>
      </c>
      <c r="E160" s="46" t="n">
        <v>495</v>
      </c>
      <c r="F160" s="46" t="n">
        <v>1</v>
      </c>
      <c r="G160" s="46" t="n">
        <v>495</v>
      </c>
      <c r="H160" s="46" t="n">
        <v>1</v>
      </c>
      <c r="I160" s="46" t="n">
        <v>495</v>
      </c>
      <c r="J160" s="46" t="n">
        <f aca="false">L160/K160</f>
        <v>493.61</v>
      </c>
      <c r="K160" s="46" t="n">
        <v>1</v>
      </c>
      <c r="L160" s="46" t="n">
        <v>493.61</v>
      </c>
      <c r="M160" s="46" t="n">
        <v>1</v>
      </c>
      <c r="N160" s="46" t="n">
        <v>493.883</v>
      </c>
      <c r="O160" s="45" t="s">
        <v>80</v>
      </c>
      <c r="P160" s="43" t="s">
        <v>509</v>
      </c>
      <c r="Q160" s="46" t="n">
        <f aca="false">H160-K160</f>
        <v>0</v>
      </c>
      <c r="R160" s="46" t="n">
        <f aca="false">I160-L160</f>
        <v>1.38999999999999</v>
      </c>
      <c r="S160" s="46"/>
      <c r="T160" s="47" t="n">
        <f aca="false">J160/E160-1</f>
        <v>-0.00280808080808082</v>
      </c>
      <c r="U160" s="43" t="s">
        <v>121</v>
      </c>
      <c r="V160" s="43"/>
      <c r="W160" s="43"/>
    </row>
    <row r="161" customFormat="false" ht="81" hidden="false" customHeight="false" outlineLevel="0" collapsed="false">
      <c r="A161" s="43" t="s">
        <v>510</v>
      </c>
      <c r="B161" s="43" t="s">
        <v>511</v>
      </c>
      <c r="C161" s="43" t="s">
        <v>371</v>
      </c>
      <c r="D161" s="45" t="s">
        <v>80</v>
      </c>
      <c r="E161" s="46" t="n">
        <v>495</v>
      </c>
      <c r="F161" s="46" t="n">
        <v>1</v>
      </c>
      <c r="G161" s="46" t="n">
        <v>495</v>
      </c>
      <c r="H161" s="46" t="n">
        <v>1</v>
      </c>
      <c r="I161" s="46" t="n">
        <v>495</v>
      </c>
      <c r="J161" s="46" t="n">
        <f aca="false">L161/K161</f>
        <v>493.611</v>
      </c>
      <c r="K161" s="46" t="n">
        <v>1</v>
      </c>
      <c r="L161" s="46" t="n">
        <v>493.611</v>
      </c>
      <c r="M161" s="46" t="n">
        <v>1</v>
      </c>
      <c r="N161" s="46" t="n">
        <v>494.053</v>
      </c>
      <c r="O161" s="45" t="s">
        <v>80</v>
      </c>
      <c r="P161" s="43" t="s">
        <v>512</v>
      </c>
      <c r="Q161" s="46" t="n">
        <f aca="false">H161-K161</f>
        <v>0</v>
      </c>
      <c r="R161" s="46" t="n">
        <f aca="false">I161-L161</f>
        <v>1.38900000000001</v>
      </c>
      <c r="S161" s="46"/>
      <c r="T161" s="47" t="n">
        <f aca="false">J161/E161-1</f>
        <v>-0.00280606060606059</v>
      </c>
      <c r="U161" s="43" t="s">
        <v>121</v>
      </c>
      <c r="V161" s="43"/>
      <c r="W161" s="43"/>
    </row>
    <row r="162" customFormat="false" ht="81" hidden="false" customHeight="false" outlineLevel="0" collapsed="false">
      <c r="A162" s="43" t="s">
        <v>513</v>
      </c>
      <c r="B162" s="43" t="s">
        <v>514</v>
      </c>
      <c r="C162" s="43" t="s">
        <v>371</v>
      </c>
      <c r="D162" s="45" t="s">
        <v>80</v>
      </c>
      <c r="E162" s="46" t="n">
        <v>495</v>
      </c>
      <c r="F162" s="46" t="n">
        <v>1</v>
      </c>
      <c r="G162" s="46" t="n">
        <v>495</v>
      </c>
      <c r="H162" s="46" t="n">
        <v>1</v>
      </c>
      <c r="I162" s="46" t="n">
        <v>495</v>
      </c>
      <c r="J162" s="46" t="n">
        <f aca="false">L162/K162</f>
        <v>246.805</v>
      </c>
      <c r="K162" s="46" t="n">
        <v>1</v>
      </c>
      <c r="L162" s="46" t="n">
        <v>246.805</v>
      </c>
      <c r="M162" s="46" t="n">
        <v>1</v>
      </c>
      <c r="N162" s="46" t="n">
        <v>493.751</v>
      </c>
      <c r="O162" s="45" t="s">
        <v>80</v>
      </c>
      <c r="P162" s="43" t="s">
        <v>515</v>
      </c>
      <c r="Q162" s="46" t="n">
        <f aca="false">H162-K162</f>
        <v>0</v>
      </c>
      <c r="R162" s="46" t="n">
        <f aca="false">I162-L162</f>
        <v>248.195</v>
      </c>
      <c r="S162" s="46"/>
      <c r="T162" s="47" t="n">
        <f aca="false">J162/E162-1</f>
        <v>-0.50140404040404</v>
      </c>
      <c r="U162" s="43" t="s">
        <v>121</v>
      </c>
      <c r="V162" s="43"/>
      <c r="W162" s="43"/>
    </row>
    <row r="163" customFormat="false" ht="65" hidden="false" customHeight="false" outlineLevel="0" collapsed="false">
      <c r="A163" s="43" t="s">
        <v>516</v>
      </c>
      <c r="B163" s="43" t="s">
        <v>517</v>
      </c>
      <c r="C163" s="43" t="s">
        <v>371</v>
      </c>
      <c r="D163" s="45" t="s">
        <v>80</v>
      </c>
      <c r="E163" s="46" t="n">
        <v>495</v>
      </c>
      <c r="F163" s="46" t="n">
        <v>1</v>
      </c>
      <c r="G163" s="46" t="n">
        <v>495</v>
      </c>
      <c r="H163" s="46" t="n">
        <v>1</v>
      </c>
      <c r="I163" s="46" t="n">
        <v>495</v>
      </c>
      <c r="J163" s="46" t="n">
        <f aca="false">L163/K163</f>
        <v>493.61</v>
      </c>
      <c r="K163" s="46" t="n">
        <v>1</v>
      </c>
      <c r="L163" s="46" t="n">
        <v>493.61</v>
      </c>
      <c r="M163" s="46" t="n">
        <v>1</v>
      </c>
      <c r="N163" s="46" t="n">
        <v>495</v>
      </c>
      <c r="O163" s="45" t="s">
        <v>80</v>
      </c>
      <c r="P163" s="43" t="s">
        <v>518</v>
      </c>
      <c r="Q163" s="46" t="n">
        <f aca="false">H163-K163</f>
        <v>0</v>
      </c>
      <c r="R163" s="46" t="n">
        <f aca="false">I163-L163</f>
        <v>1.38999999999999</v>
      </c>
      <c r="S163" s="46"/>
      <c r="T163" s="47" t="n">
        <f aca="false">J163/E163-1</f>
        <v>-0.00280808080808082</v>
      </c>
      <c r="U163" s="43" t="s">
        <v>121</v>
      </c>
      <c r="V163" s="43"/>
      <c r="W163" s="43"/>
    </row>
    <row r="164" customFormat="false" ht="81" hidden="false" customHeight="false" outlineLevel="0" collapsed="false">
      <c r="A164" s="43" t="s">
        <v>519</v>
      </c>
      <c r="B164" s="43" t="s">
        <v>520</v>
      </c>
      <c r="C164" s="43" t="s">
        <v>371</v>
      </c>
      <c r="D164" s="45" t="s">
        <v>80</v>
      </c>
      <c r="E164" s="46" t="n">
        <v>495</v>
      </c>
      <c r="F164" s="46" t="n">
        <v>1</v>
      </c>
      <c r="G164" s="46" t="n">
        <v>495</v>
      </c>
      <c r="H164" s="46" t="n">
        <v>1</v>
      </c>
      <c r="I164" s="46" t="n">
        <v>495</v>
      </c>
      <c r="J164" s="46" t="n">
        <f aca="false">L164/K164</f>
        <v>493.61</v>
      </c>
      <c r="K164" s="46" t="n">
        <v>1</v>
      </c>
      <c r="L164" s="46" t="n">
        <v>493.61</v>
      </c>
      <c r="M164" s="46" t="n">
        <v>1</v>
      </c>
      <c r="N164" s="46" t="n">
        <v>493.761</v>
      </c>
      <c r="O164" s="45" t="s">
        <v>80</v>
      </c>
      <c r="P164" s="43" t="s">
        <v>521</v>
      </c>
      <c r="Q164" s="46" t="n">
        <f aca="false">H164-K164</f>
        <v>0</v>
      </c>
      <c r="R164" s="46" t="n">
        <f aca="false">I164-L164</f>
        <v>1.38999999999999</v>
      </c>
      <c r="S164" s="46"/>
      <c r="T164" s="47" t="n">
        <f aca="false">J164/E164-1</f>
        <v>-0.00280808080808082</v>
      </c>
      <c r="U164" s="43" t="s">
        <v>121</v>
      </c>
      <c r="V164" s="43"/>
      <c r="W164" s="43"/>
    </row>
    <row r="165" customFormat="false" ht="81" hidden="false" customHeight="false" outlineLevel="0" collapsed="false">
      <c r="A165" s="43" t="s">
        <v>522</v>
      </c>
      <c r="B165" s="43" t="s">
        <v>523</v>
      </c>
      <c r="C165" s="43" t="s">
        <v>371</v>
      </c>
      <c r="D165" s="45" t="s">
        <v>80</v>
      </c>
      <c r="E165" s="46" t="n">
        <v>495</v>
      </c>
      <c r="F165" s="46" t="n">
        <v>1</v>
      </c>
      <c r="G165" s="46" t="n">
        <v>495</v>
      </c>
      <c r="H165" s="46" t="n">
        <v>1</v>
      </c>
      <c r="I165" s="46" t="n">
        <v>495</v>
      </c>
      <c r="J165" s="46" t="n">
        <f aca="false">L165/K165</f>
        <v>493.61</v>
      </c>
      <c r="K165" s="46" t="n">
        <v>1</v>
      </c>
      <c r="L165" s="46" t="n">
        <v>493.61</v>
      </c>
      <c r="M165" s="46" t="n">
        <v>1</v>
      </c>
      <c r="N165" s="46" t="n">
        <v>493.472</v>
      </c>
      <c r="O165" s="45" t="s">
        <v>80</v>
      </c>
      <c r="P165" s="43" t="s">
        <v>524</v>
      </c>
      <c r="Q165" s="46" t="n">
        <f aca="false">H165-K165</f>
        <v>0</v>
      </c>
      <c r="R165" s="46" t="n">
        <f aca="false">I165-L165</f>
        <v>1.38999999999999</v>
      </c>
      <c r="S165" s="46"/>
      <c r="T165" s="47" t="n">
        <f aca="false">J165/E165-1</f>
        <v>-0.00280808080808082</v>
      </c>
      <c r="U165" s="43" t="s">
        <v>121</v>
      </c>
      <c r="V165" s="43"/>
      <c r="W165" s="43"/>
    </row>
    <row r="166" customFormat="false" ht="126.25" hidden="false" customHeight="false" outlineLevel="0" collapsed="false">
      <c r="A166" s="43" t="s">
        <v>525</v>
      </c>
      <c r="B166" s="43" t="s">
        <v>526</v>
      </c>
      <c r="C166" s="43" t="s">
        <v>371</v>
      </c>
      <c r="D166" s="45" t="s">
        <v>80</v>
      </c>
      <c r="E166" s="46" t="n">
        <v>385.68</v>
      </c>
      <c r="F166" s="46" t="n">
        <v>1</v>
      </c>
      <c r="G166" s="46" t="n">
        <v>385.68</v>
      </c>
      <c r="H166" s="46" t="n">
        <v>1</v>
      </c>
      <c r="I166" s="46" t="n">
        <v>385.68</v>
      </c>
      <c r="J166" s="46" t="n">
        <f aca="false">L166/K166</f>
        <v>207.26408</v>
      </c>
      <c r="K166" s="46" t="n">
        <v>1</v>
      </c>
      <c r="L166" s="46" t="n">
        <v>207.26408</v>
      </c>
      <c r="M166" s="46" t="n">
        <v>0</v>
      </c>
      <c r="N166" s="46" t="n">
        <v>207.26407</v>
      </c>
      <c r="O166" s="45" t="s">
        <v>80</v>
      </c>
      <c r="P166" s="49" t="s">
        <v>527</v>
      </c>
      <c r="Q166" s="46" t="n">
        <f aca="false">H166-K166</f>
        <v>0</v>
      </c>
      <c r="R166" s="46" t="n">
        <f aca="false">I166-L166</f>
        <v>178.41592</v>
      </c>
      <c r="S166" s="46"/>
      <c r="T166" s="47" t="n">
        <f aca="false">J166/E166-1</f>
        <v>-0.462600912673719</v>
      </c>
      <c r="U166" s="43" t="s">
        <v>528</v>
      </c>
      <c r="V166" s="43"/>
      <c r="W166" s="43"/>
    </row>
    <row r="167" customFormat="false" ht="207" hidden="false" customHeight="false" outlineLevel="0" collapsed="false">
      <c r="A167" s="43" t="s">
        <v>529</v>
      </c>
      <c r="B167" s="43" t="s">
        <v>530</v>
      </c>
      <c r="C167" s="43" t="s">
        <v>371</v>
      </c>
      <c r="D167" s="45" t="s">
        <v>80</v>
      </c>
      <c r="E167" s="46" t="n">
        <v>378.31</v>
      </c>
      <c r="F167" s="46" t="n">
        <v>1</v>
      </c>
      <c r="G167" s="46" t="n">
        <v>378.31</v>
      </c>
      <c r="H167" s="46" t="n">
        <v>1</v>
      </c>
      <c r="I167" s="46" t="n">
        <v>378.31</v>
      </c>
      <c r="J167" s="46" t="n">
        <f aca="false">L167/K167</f>
        <v>238.77891</v>
      </c>
      <c r="K167" s="46" t="n">
        <v>1</v>
      </c>
      <c r="L167" s="46" t="n">
        <v>238.77891</v>
      </c>
      <c r="M167" s="46" t="n">
        <v>0</v>
      </c>
      <c r="N167" s="46" t="n">
        <f aca="false">1.39+375.14</f>
        <v>376.53</v>
      </c>
      <c r="O167" s="45" t="s">
        <v>80</v>
      </c>
      <c r="P167" s="43" t="s">
        <v>531</v>
      </c>
      <c r="Q167" s="46" t="n">
        <f aca="false">H167-K167</f>
        <v>0</v>
      </c>
      <c r="R167" s="46" t="n">
        <f aca="false">I167-L167</f>
        <v>139.53109</v>
      </c>
      <c r="S167" s="46"/>
      <c r="T167" s="47" t="n">
        <f aca="false">J167/E167-1</f>
        <v>-0.368827390235521</v>
      </c>
      <c r="U167" s="43" t="s">
        <v>532</v>
      </c>
      <c r="V167" s="43"/>
      <c r="W167" s="43"/>
    </row>
    <row r="168" customFormat="false" ht="223" hidden="false" customHeight="false" outlineLevel="0" collapsed="false">
      <c r="A168" s="43" t="s">
        <v>533</v>
      </c>
      <c r="B168" s="43" t="s">
        <v>534</v>
      </c>
      <c r="C168" s="43" t="s">
        <v>371</v>
      </c>
      <c r="D168" s="45" t="s">
        <v>80</v>
      </c>
      <c r="E168" s="46" t="n">
        <v>366.87</v>
      </c>
      <c r="F168" s="46" t="n">
        <v>1</v>
      </c>
      <c r="G168" s="46" t="n">
        <v>366.87</v>
      </c>
      <c r="H168" s="46" t="n">
        <v>1</v>
      </c>
      <c r="I168" s="46" t="n">
        <v>366.87</v>
      </c>
      <c r="J168" s="46" t="n">
        <f aca="false">L168/K168</f>
        <v>237.10388</v>
      </c>
      <c r="K168" s="46" t="n">
        <v>1</v>
      </c>
      <c r="L168" s="46" t="n">
        <v>237.10388</v>
      </c>
      <c r="M168" s="46" t="n">
        <v>1</v>
      </c>
      <c r="N168" s="46" t="n">
        <v>1.39</v>
      </c>
      <c r="O168" s="45" t="s">
        <v>80</v>
      </c>
      <c r="P168" s="43" t="s">
        <v>535</v>
      </c>
      <c r="Q168" s="46" t="n">
        <f aca="false">H168-K168</f>
        <v>0</v>
      </c>
      <c r="R168" s="46" t="n">
        <f aca="false">I168-L168</f>
        <v>129.76612</v>
      </c>
      <c r="S168" s="46"/>
      <c r="T168" s="47" t="n">
        <f aca="false">J168/E168-1</f>
        <v>-0.35371145092267</v>
      </c>
      <c r="U168" s="43" t="s">
        <v>536</v>
      </c>
      <c r="V168" s="43"/>
      <c r="W168" s="43"/>
    </row>
    <row r="169" customFormat="false" ht="191" hidden="false" customHeight="false" outlineLevel="0" collapsed="false">
      <c r="A169" s="43" t="s">
        <v>537</v>
      </c>
      <c r="B169" s="43" t="s">
        <v>538</v>
      </c>
      <c r="C169" s="43" t="s">
        <v>371</v>
      </c>
      <c r="D169" s="45" t="s">
        <v>80</v>
      </c>
      <c r="E169" s="46" t="n">
        <v>370.87</v>
      </c>
      <c r="F169" s="46" t="n">
        <v>1</v>
      </c>
      <c r="G169" s="46" t="n">
        <v>370.87</v>
      </c>
      <c r="H169" s="46" t="n">
        <v>1</v>
      </c>
      <c r="I169" s="46" t="n">
        <v>370.87</v>
      </c>
      <c r="J169" s="46" t="n">
        <f aca="false">L169/K169</f>
        <v>228.63764</v>
      </c>
      <c r="K169" s="46" t="n">
        <v>1</v>
      </c>
      <c r="L169" s="46" t="n">
        <v>228.63764</v>
      </c>
      <c r="M169" s="46" t="n">
        <v>1</v>
      </c>
      <c r="N169" s="46" t="n">
        <f aca="false">1.39+180.68</f>
        <v>182.07</v>
      </c>
      <c r="O169" s="45" t="s">
        <v>80</v>
      </c>
      <c r="P169" s="43" t="s">
        <v>539</v>
      </c>
      <c r="Q169" s="46" t="n">
        <f aca="false">H169-K169</f>
        <v>0</v>
      </c>
      <c r="R169" s="46" t="n">
        <f aca="false">I169-L169</f>
        <v>142.23236</v>
      </c>
      <c r="S169" s="46"/>
      <c r="T169" s="47" t="n">
        <f aca="false">J169/E169-1</f>
        <v>-0.383510016987084</v>
      </c>
      <c r="U169" s="43" t="s">
        <v>540</v>
      </c>
      <c r="V169" s="43"/>
      <c r="W169" s="43"/>
    </row>
    <row r="170" customFormat="false" ht="191" hidden="false" customHeight="false" outlineLevel="0" collapsed="false">
      <c r="A170" s="43" t="s">
        <v>541</v>
      </c>
      <c r="B170" s="43" t="s">
        <v>542</v>
      </c>
      <c r="C170" s="43" t="s">
        <v>371</v>
      </c>
      <c r="D170" s="45" t="s">
        <v>80</v>
      </c>
      <c r="E170" s="46" t="n">
        <v>356.5</v>
      </c>
      <c r="F170" s="46" t="n">
        <v>1</v>
      </c>
      <c r="G170" s="46" t="n">
        <v>356.5</v>
      </c>
      <c r="H170" s="46" t="n">
        <v>1</v>
      </c>
      <c r="I170" s="46" t="n">
        <v>356.5</v>
      </c>
      <c r="J170" s="46" t="n">
        <v>0</v>
      </c>
      <c r="K170" s="46" t="n">
        <v>0</v>
      </c>
      <c r="L170" s="46" t="n">
        <v>236.70951</v>
      </c>
      <c r="M170" s="46" t="n">
        <v>0</v>
      </c>
      <c r="N170" s="46" t="n">
        <v>0</v>
      </c>
      <c r="O170" s="45" t="s">
        <v>80</v>
      </c>
      <c r="P170" s="43"/>
      <c r="Q170" s="46" t="n">
        <f aca="false">H170-K170</f>
        <v>1</v>
      </c>
      <c r="R170" s="46" t="n">
        <f aca="false">I170-L170</f>
        <v>119.79049</v>
      </c>
      <c r="S170" s="46"/>
      <c r="T170" s="47"/>
      <c r="U170" s="43" t="s">
        <v>540</v>
      </c>
      <c r="V170" s="43"/>
      <c r="W170" s="43"/>
    </row>
    <row r="171" customFormat="false" ht="191" hidden="false" customHeight="false" outlineLevel="0" collapsed="false">
      <c r="A171" s="43" t="s">
        <v>543</v>
      </c>
      <c r="B171" s="43" t="s">
        <v>544</v>
      </c>
      <c r="C171" s="43" t="s">
        <v>371</v>
      </c>
      <c r="D171" s="45" t="s">
        <v>80</v>
      </c>
      <c r="E171" s="46" t="n">
        <v>354.57</v>
      </c>
      <c r="F171" s="46" t="n">
        <v>1</v>
      </c>
      <c r="G171" s="46" t="n">
        <v>354.57</v>
      </c>
      <c r="H171" s="46" t="n">
        <v>1</v>
      </c>
      <c r="I171" s="46" t="n">
        <v>354.57</v>
      </c>
      <c r="J171" s="46" t="n">
        <v>0</v>
      </c>
      <c r="K171" s="46" t="n">
        <v>0</v>
      </c>
      <c r="L171" s="46" t="n">
        <v>231.81474</v>
      </c>
      <c r="M171" s="46" t="n">
        <v>0</v>
      </c>
      <c r="N171" s="46" t="n">
        <v>0</v>
      </c>
      <c r="O171" s="45" t="s">
        <v>80</v>
      </c>
      <c r="P171" s="43"/>
      <c r="Q171" s="46" t="n">
        <f aca="false">H171-K171</f>
        <v>1</v>
      </c>
      <c r="R171" s="46" t="n">
        <f aca="false">I171-L171</f>
        <v>122.75526</v>
      </c>
      <c r="S171" s="46"/>
      <c r="T171" s="47"/>
      <c r="U171" s="43" t="s">
        <v>540</v>
      </c>
      <c r="V171" s="43"/>
      <c r="W171" s="43"/>
    </row>
    <row r="172" customFormat="false" ht="191" hidden="false" customHeight="false" outlineLevel="0" collapsed="false">
      <c r="A172" s="43" t="s">
        <v>545</v>
      </c>
      <c r="B172" s="43" t="s">
        <v>546</v>
      </c>
      <c r="C172" s="43" t="s">
        <v>371</v>
      </c>
      <c r="D172" s="45" t="s">
        <v>80</v>
      </c>
      <c r="E172" s="46" t="n">
        <v>281.834</v>
      </c>
      <c r="F172" s="46" t="n">
        <v>2</v>
      </c>
      <c r="G172" s="46" t="n">
        <v>563.668</v>
      </c>
      <c r="H172" s="46" t="n">
        <v>2</v>
      </c>
      <c r="I172" s="46" t="n">
        <v>563.668</v>
      </c>
      <c r="J172" s="46" t="n">
        <v>0</v>
      </c>
      <c r="K172" s="46" t="n">
        <v>0</v>
      </c>
      <c r="L172" s="46" t="n">
        <v>423.43963</v>
      </c>
      <c r="M172" s="46" t="n">
        <v>0</v>
      </c>
      <c r="N172" s="46" t="n">
        <v>0</v>
      </c>
      <c r="O172" s="45" t="s">
        <v>80</v>
      </c>
      <c r="P172" s="43"/>
      <c r="Q172" s="46" t="n">
        <f aca="false">H172-K172</f>
        <v>2</v>
      </c>
      <c r="R172" s="46" t="n">
        <f aca="false">I172-L172</f>
        <v>140.22837</v>
      </c>
      <c r="S172" s="46"/>
      <c r="T172" s="47"/>
      <c r="U172" s="43" t="s">
        <v>540</v>
      </c>
      <c r="V172" s="43"/>
      <c r="W172" s="43"/>
    </row>
    <row r="173" customFormat="false" ht="144" hidden="false" customHeight="false" outlineLevel="0" collapsed="false">
      <c r="A173" s="43" t="s">
        <v>547</v>
      </c>
      <c r="B173" s="43" t="s">
        <v>548</v>
      </c>
      <c r="C173" s="43" t="s">
        <v>371</v>
      </c>
      <c r="D173" s="45" t="s">
        <v>80</v>
      </c>
      <c r="E173" s="46" t="n">
        <v>218.98</v>
      </c>
      <c r="F173" s="46" t="n">
        <v>1</v>
      </c>
      <c r="G173" s="46" t="n">
        <v>218.98</v>
      </c>
      <c r="H173" s="46" t="n">
        <v>1</v>
      </c>
      <c r="I173" s="46" t="n">
        <v>218.98</v>
      </c>
      <c r="J173" s="46" t="n">
        <v>0</v>
      </c>
      <c r="K173" s="46" t="n">
        <v>0</v>
      </c>
      <c r="L173" s="46" t="n">
        <v>196.62839</v>
      </c>
      <c r="M173" s="46" t="n">
        <v>0</v>
      </c>
      <c r="N173" s="46" t="n">
        <v>0</v>
      </c>
      <c r="O173" s="45" t="s">
        <v>80</v>
      </c>
      <c r="P173" s="43"/>
      <c r="Q173" s="46" t="n">
        <f aca="false">H173-K173</f>
        <v>1</v>
      </c>
      <c r="R173" s="46" t="n">
        <f aca="false">I173-L173</f>
        <v>22.35161</v>
      </c>
      <c r="S173" s="46"/>
      <c r="T173" s="47"/>
      <c r="U173" s="43" t="s">
        <v>549</v>
      </c>
      <c r="V173" s="43"/>
      <c r="W173" s="43"/>
    </row>
    <row r="174" customFormat="false" ht="175" hidden="false" customHeight="false" outlineLevel="0" collapsed="false">
      <c r="A174" s="43" t="s">
        <v>550</v>
      </c>
      <c r="B174" s="43" t="s">
        <v>551</v>
      </c>
      <c r="C174" s="43" t="s">
        <v>371</v>
      </c>
      <c r="D174" s="45" t="s">
        <v>80</v>
      </c>
      <c r="E174" s="46" t="n">
        <v>339.72</v>
      </c>
      <c r="F174" s="46" t="n">
        <v>1</v>
      </c>
      <c r="G174" s="46" t="n">
        <v>339.72</v>
      </c>
      <c r="H174" s="46" t="n">
        <v>1</v>
      </c>
      <c r="I174" s="46" t="n">
        <v>339.72</v>
      </c>
      <c r="J174" s="46" t="n">
        <v>0</v>
      </c>
      <c r="K174" s="46" t="n">
        <v>0</v>
      </c>
      <c r="L174" s="46" t="n">
        <v>166.29438</v>
      </c>
      <c r="M174" s="46" t="n">
        <v>0</v>
      </c>
      <c r="N174" s="46" t="n">
        <v>0</v>
      </c>
      <c r="O174" s="45" t="s">
        <v>80</v>
      </c>
      <c r="P174" s="43"/>
      <c r="Q174" s="46" t="n">
        <f aca="false">H174-K174</f>
        <v>1</v>
      </c>
      <c r="R174" s="46" t="n">
        <f aca="false">I174-L174</f>
        <v>173.42562</v>
      </c>
      <c r="S174" s="46"/>
      <c r="T174" s="47"/>
      <c r="U174" s="43" t="s">
        <v>552</v>
      </c>
      <c r="V174" s="43"/>
      <c r="W174" s="43"/>
    </row>
    <row r="175" customFormat="false" ht="81" hidden="false" customHeight="false" outlineLevel="0" collapsed="false">
      <c r="A175" s="43" t="s">
        <v>553</v>
      </c>
      <c r="B175" s="43" t="s">
        <v>554</v>
      </c>
      <c r="C175" s="43" t="s">
        <v>371</v>
      </c>
      <c r="D175" s="45" t="s">
        <v>80</v>
      </c>
      <c r="E175" s="46" t="n">
        <v>31.09</v>
      </c>
      <c r="F175" s="46" t="n">
        <v>1</v>
      </c>
      <c r="G175" s="46" t="n">
        <v>31.09</v>
      </c>
      <c r="H175" s="46" t="n">
        <v>1</v>
      </c>
      <c r="I175" s="46" t="n">
        <v>31.09</v>
      </c>
      <c r="J175" s="46" t="n">
        <v>0</v>
      </c>
      <c r="K175" s="46" t="n">
        <v>0</v>
      </c>
      <c r="L175" s="46" t="n">
        <v>21.84633</v>
      </c>
      <c r="M175" s="46" t="n">
        <v>0</v>
      </c>
      <c r="N175" s="46" t="n">
        <v>1.39</v>
      </c>
      <c r="O175" s="45" t="s">
        <v>80</v>
      </c>
      <c r="P175" s="43" t="s">
        <v>555</v>
      </c>
      <c r="Q175" s="46" t="n">
        <f aca="false">H175-K175</f>
        <v>1</v>
      </c>
      <c r="R175" s="46" t="n">
        <f aca="false">I175-L175</f>
        <v>9.24367</v>
      </c>
      <c r="S175" s="46"/>
      <c r="T175" s="47"/>
      <c r="U175" s="43" t="s">
        <v>556</v>
      </c>
      <c r="V175" s="43"/>
      <c r="W175" s="43"/>
    </row>
    <row r="176" customFormat="false" ht="79.85" hidden="false" customHeight="false" outlineLevel="0" collapsed="false">
      <c r="A176" s="43" t="s">
        <v>557</v>
      </c>
      <c r="B176" s="43" t="s">
        <v>558</v>
      </c>
      <c r="C176" s="43" t="s">
        <v>371</v>
      </c>
      <c r="D176" s="45" t="s">
        <v>80</v>
      </c>
      <c r="E176" s="46" t="n">
        <v>30.72</v>
      </c>
      <c r="F176" s="46" t="n">
        <v>1</v>
      </c>
      <c r="G176" s="46" t="n">
        <v>30.72</v>
      </c>
      <c r="H176" s="46" t="n">
        <v>1</v>
      </c>
      <c r="I176" s="46" t="n">
        <v>30.72</v>
      </c>
      <c r="J176" s="46" t="n">
        <v>0</v>
      </c>
      <c r="K176" s="46" t="n">
        <v>0</v>
      </c>
      <c r="L176" s="46" t="n">
        <v>21.84633</v>
      </c>
      <c r="M176" s="46" t="n">
        <v>0</v>
      </c>
      <c r="N176" s="46" t="n">
        <v>1.39</v>
      </c>
      <c r="O176" s="45" t="s">
        <v>80</v>
      </c>
      <c r="P176" s="43" t="s">
        <v>559</v>
      </c>
      <c r="Q176" s="46" t="n">
        <f aca="false">H176-K176</f>
        <v>1</v>
      </c>
      <c r="R176" s="46" t="n">
        <f aca="false">I176-L176</f>
        <v>8.87367</v>
      </c>
      <c r="S176" s="46"/>
      <c r="T176" s="47"/>
      <c r="U176" s="43" t="s">
        <v>556</v>
      </c>
      <c r="V176" s="43"/>
      <c r="W176" s="43"/>
    </row>
    <row r="177" customFormat="false" ht="81" hidden="false" customHeight="false" outlineLevel="0" collapsed="false">
      <c r="A177" s="43" t="s">
        <v>560</v>
      </c>
      <c r="B177" s="43" t="s">
        <v>561</v>
      </c>
      <c r="C177" s="43" t="s">
        <v>371</v>
      </c>
      <c r="D177" s="45" t="s">
        <v>80</v>
      </c>
      <c r="E177" s="46" t="n">
        <v>29.73</v>
      </c>
      <c r="F177" s="46" t="n">
        <v>2</v>
      </c>
      <c r="G177" s="46" t="n">
        <v>59.46</v>
      </c>
      <c r="H177" s="46" t="n">
        <v>2</v>
      </c>
      <c r="I177" s="46" t="n">
        <v>59.46</v>
      </c>
      <c r="J177" s="46" t="n">
        <v>0</v>
      </c>
      <c r="K177" s="46" t="n">
        <v>0</v>
      </c>
      <c r="L177" s="46" t="n">
        <v>43.50411</v>
      </c>
      <c r="M177" s="46" t="n">
        <v>0</v>
      </c>
      <c r="N177" s="46" t="n">
        <v>1.39</v>
      </c>
      <c r="O177" s="45" t="s">
        <v>80</v>
      </c>
      <c r="P177" s="43" t="s">
        <v>562</v>
      </c>
      <c r="Q177" s="46" t="n">
        <f aca="false">H177-K177</f>
        <v>2</v>
      </c>
      <c r="R177" s="46" t="n">
        <f aca="false">I177-L177</f>
        <v>15.95589</v>
      </c>
      <c r="S177" s="46"/>
      <c r="T177" s="47"/>
      <c r="U177" s="43" t="s">
        <v>556</v>
      </c>
      <c r="V177" s="43"/>
      <c r="W177" s="43"/>
    </row>
    <row r="178" customFormat="false" ht="81" hidden="false" customHeight="false" outlineLevel="0" collapsed="false">
      <c r="A178" s="43" t="s">
        <v>563</v>
      </c>
      <c r="B178" s="43" t="s">
        <v>564</v>
      </c>
      <c r="C178" s="43" t="s">
        <v>371</v>
      </c>
      <c r="D178" s="45" t="s">
        <v>80</v>
      </c>
      <c r="E178" s="46" t="n">
        <v>30.19</v>
      </c>
      <c r="F178" s="46" t="n">
        <v>2</v>
      </c>
      <c r="G178" s="46" t="n">
        <v>60.38</v>
      </c>
      <c r="H178" s="46" t="n">
        <v>2</v>
      </c>
      <c r="I178" s="46" t="n">
        <v>60.38</v>
      </c>
      <c r="J178" s="46" t="n">
        <v>0</v>
      </c>
      <c r="K178" s="46" t="n">
        <v>0</v>
      </c>
      <c r="L178" s="46" t="n">
        <v>43.51313</v>
      </c>
      <c r="M178" s="46" t="n">
        <v>0</v>
      </c>
      <c r="N178" s="46" t="n">
        <v>0</v>
      </c>
      <c r="O178" s="45" t="s">
        <v>80</v>
      </c>
      <c r="P178" s="43"/>
      <c r="Q178" s="46" t="n">
        <f aca="false">H178-K178</f>
        <v>2</v>
      </c>
      <c r="R178" s="46" t="n">
        <f aca="false">I178-L178</f>
        <v>16.86687</v>
      </c>
      <c r="S178" s="46"/>
      <c r="T178" s="47"/>
      <c r="U178" s="43" t="s">
        <v>556</v>
      </c>
      <c r="V178" s="43"/>
      <c r="W178" s="43"/>
    </row>
    <row r="179" customFormat="false" ht="79.85" hidden="false" customHeight="false" outlineLevel="0" collapsed="false">
      <c r="A179" s="43" t="s">
        <v>565</v>
      </c>
      <c r="B179" s="43" t="s">
        <v>566</v>
      </c>
      <c r="C179" s="43" t="s">
        <v>371</v>
      </c>
      <c r="D179" s="45" t="s">
        <v>80</v>
      </c>
      <c r="E179" s="46" t="n">
        <v>29.49</v>
      </c>
      <c r="F179" s="46" t="n">
        <v>2</v>
      </c>
      <c r="G179" s="46" t="n">
        <v>58.99</v>
      </c>
      <c r="H179" s="46" t="n">
        <v>2</v>
      </c>
      <c r="I179" s="46" t="n">
        <v>58.99</v>
      </c>
      <c r="J179" s="46" t="n">
        <v>0</v>
      </c>
      <c r="K179" s="46" t="n">
        <v>0</v>
      </c>
      <c r="L179" s="46" t="n">
        <v>39.35981</v>
      </c>
      <c r="M179" s="46" t="n">
        <v>0</v>
      </c>
      <c r="N179" s="46" t="n">
        <v>0</v>
      </c>
      <c r="O179" s="45" t="s">
        <v>80</v>
      </c>
      <c r="P179" s="43"/>
      <c r="Q179" s="46" t="n">
        <f aca="false">H179-K179</f>
        <v>2</v>
      </c>
      <c r="R179" s="46" t="n">
        <f aca="false">I179-L179</f>
        <v>19.63019</v>
      </c>
      <c r="S179" s="46"/>
      <c r="T179" s="47"/>
      <c r="U179" s="43" t="s">
        <v>556</v>
      </c>
      <c r="V179" s="43"/>
      <c r="W179" s="43"/>
    </row>
    <row r="180" customFormat="false" ht="95.5" hidden="false" customHeight="false" outlineLevel="0" collapsed="false">
      <c r="A180" s="43" t="s">
        <v>567</v>
      </c>
      <c r="B180" s="43" t="s">
        <v>568</v>
      </c>
      <c r="C180" s="43" t="s">
        <v>371</v>
      </c>
      <c r="D180" s="45" t="s">
        <v>80</v>
      </c>
      <c r="E180" s="46" t="n">
        <v>35.32</v>
      </c>
      <c r="F180" s="46" t="n">
        <v>1</v>
      </c>
      <c r="G180" s="46" t="n">
        <v>35.32</v>
      </c>
      <c r="H180" s="46" t="n">
        <v>1</v>
      </c>
      <c r="I180" s="46" t="n">
        <v>35.32</v>
      </c>
      <c r="J180" s="46" t="n">
        <v>0</v>
      </c>
      <c r="K180" s="46" t="n">
        <v>0</v>
      </c>
      <c r="L180" s="46" t="n">
        <v>22.05024</v>
      </c>
      <c r="M180" s="46" t="n">
        <v>0</v>
      </c>
      <c r="N180" s="46" t="n">
        <v>0</v>
      </c>
      <c r="O180" s="45" t="s">
        <v>80</v>
      </c>
      <c r="P180" s="43"/>
      <c r="Q180" s="46" t="n">
        <f aca="false">H180-K180</f>
        <v>1</v>
      </c>
      <c r="R180" s="46" t="n">
        <f aca="false">I180-L180</f>
        <v>13.26976</v>
      </c>
      <c r="S180" s="46"/>
      <c r="T180" s="47"/>
      <c r="U180" s="43" t="s">
        <v>569</v>
      </c>
      <c r="V180" s="43"/>
      <c r="W180" s="43"/>
    </row>
    <row r="181" customFormat="false" ht="160" hidden="false" customHeight="false" outlineLevel="0" collapsed="false">
      <c r="A181" s="43" t="s">
        <v>570</v>
      </c>
      <c r="B181" s="43" t="s">
        <v>571</v>
      </c>
      <c r="C181" s="43" t="s">
        <v>371</v>
      </c>
      <c r="D181" s="45" t="s">
        <v>80</v>
      </c>
      <c r="E181" s="46" t="n">
        <v>131.6</v>
      </c>
      <c r="F181" s="46" t="n">
        <v>1</v>
      </c>
      <c r="G181" s="46" t="n">
        <v>131.6</v>
      </c>
      <c r="H181" s="46" t="n">
        <v>0</v>
      </c>
      <c r="I181" s="46" t="n">
        <v>65.8</v>
      </c>
      <c r="J181" s="46" t="n">
        <v>0</v>
      </c>
      <c r="K181" s="46" t="n">
        <v>0</v>
      </c>
      <c r="L181" s="46" t="n">
        <v>56.45759</v>
      </c>
      <c r="M181" s="46" t="n">
        <v>0</v>
      </c>
      <c r="N181" s="46" t="n">
        <v>0</v>
      </c>
      <c r="O181" s="45" t="s">
        <v>80</v>
      </c>
      <c r="P181" s="43"/>
      <c r="Q181" s="46" t="n">
        <f aca="false">H181-K181</f>
        <v>0</v>
      </c>
      <c r="R181" s="46" t="n">
        <f aca="false">I181-L181</f>
        <v>9.34240999999999</v>
      </c>
      <c r="S181" s="46"/>
      <c r="T181" s="47"/>
      <c r="U181" s="43" t="s">
        <v>572</v>
      </c>
      <c r="V181" s="43"/>
      <c r="W181" s="43"/>
    </row>
    <row r="182" customFormat="false" ht="173.85" hidden="false" customHeight="false" outlineLevel="0" collapsed="false">
      <c r="A182" s="43" t="s">
        <v>573</v>
      </c>
      <c r="B182" s="43" t="s">
        <v>574</v>
      </c>
      <c r="C182" s="43" t="s">
        <v>371</v>
      </c>
      <c r="D182" s="45" t="s">
        <v>80</v>
      </c>
      <c r="E182" s="46" t="n">
        <v>145.14</v>
      </c>
      <c r="F182" s="46" t="n">
        <v>1</v>
      </c>
      <c r="G182" s="46" t="n">
        <v>145.14</v>
      </c>
      <c r="H182" s="46" t="n">
        <v>1</v>
      </c>
      <c r="I182" s="46" t="n">
        <v>145.14</v>
      </c>
      <c r="J182" s="46" t="n">
        <v>0</v>
      </c>
      <c r="K182" s="46" t="n">
        <v>0</v>
      </c>
      <c r="L182" s="46" t="n">
        <v>71.96586</v>
      </c>
      <c r="M182" s="46" t="n">
        <v>0</v>
      </c>
      <c r="N182" s="46" t="n">
        <v>0</v>
      </c>
      <c r="O182" s="45" t="s">
        <v>80</v>
      </c>
      <c r="P182" s="43"/>
      <c r="Q182" s="46" t="n">
        <f aca="false">H182-K182</f>
        <v>1</v>
      </c>
      <c r="R182" s="46" t="n">
        <f aca="false">I182-L182</f>
        <v>73.17414</v>
      </c>
      <c r="S182" s="46"/>
      <c r="T182" s="47"/>
      <c r="U182" s="43" t="s">
        <v>575</v>
      </c>
      <c r="V182" s="43"/>
      <c r="W182" s="43"/>
    </row>
    <row r="183" customFormat="false" ht="160" hidden="false" customHeight="false" outlineLevel="0" collapsed="false">
      <c r="A183" s="43" t="s">
        <v>576</v>
      </c>
      <c r="B183" s="43" t="s">
        <v>577</v>
      </c>
      <c r="C183" s="43" t="s">
        <v>371</v>
      </c>
      <c r="D183" s="45" t="s">
        <v>80</v>
      </c>
      <c r="E183" s="46" t="n">
        <v>141.05</v>
      </c>
      <c r="F183" s="46" t="n">
        <v>1</v>
      </c>
      <c r="G183" s="46" t="n">
        <v>141.05</v>
      </c>
      <c r="H183" s="46" t="n">
        <v>0</v>
      </c>
      <c r="I183" s="46" t="n">
        <v>70.525</v>
      </c>
      <c r="J183" s="46" t="n">
        <v>0</v>
      </c>
      <c r="K183" s="46" t="n">
        <v>0</v>
      </c>
      <c r="L183" s="46" t="n">
        <v>60.57748</v>
      </c>
      <c r="M183" s="46" t="n">
        <v>0</v>
      </c>
      <c r="N183" s="46" t="n">
        <v>0</v>
      </c>
      <c r="O183" s="45" t="s">
        <v>80</v>
      </c>
      <c r="P183" s="43"/>
      <c r="Q183" s="46" t="n">
        <f aca="false">H183-K183</f>
        <v>0</v>
      </c>
      <c r="R183" s="46" t="n">
        <f aca="false">I183-L183</f>
        <v>9.94752</v>
      </c>
      <c r="S183" s="46"/>
      <c r="T183" s="47"/>
      <c r="U183" s="43" t="s">
        <v>572</v>
      </c>
      <c r="V183" s="43"/>
      <c r="W183" s="43"/>
    </row>
    <row r="184" customFormat="false" ht="175" hidden="false" customHeight="false" outlineLevel="0" collapsed="false">
      <c r="A184" s="43" t="s">
        <v>578</v>
      </c>
      <c r="B184" s="43" t="s">
        <v>579</v>
      </c>
      <c r="C184" s="43" t="s">
        <v>371</v>
      </c>
      <c r="D184" s="45" t="s">
        <v>80</v>
      </c>
      <c r="E184" s="46" t="n">
        <v>126.14</v>
      </c>
      <c r="F184" s="46" t="n">
        <v>1</v>
      </c>
      <c r="G184" s="46" t="n">
        <v>126.14</v>
      </c>
      <c r="H184" s="46" t="n">
        <v>0</v>
      </c>
      <c r="I184" s="46" t="n">
        <v>63.07</v>
      </c>
      <c r="J184" s="46" t="n">
        <v>0</v>
      </c>
      <c r="K184" s="46" t="n">
        <v>0</v>
      </c>
      <c r="L184" s="46" t="n">
        <v>56.61443</v>
      </c>
      <c r="M184" s="46" t="n">
        <v>0</v>
      </c>
      <c r="N184" s="46" t="n">
        <v>0</v>
      </c>
      <c r="O184" s="45" t="s">
        <v>80</v>
      </c>
      <c r="P184" s="43"/>
      <c r="Q184" s="46" t="n">
        <f aca="false">H184-K184</f>
        <v>0</v>
      </c>
      <c r="R184" s="46" t="n">
        <f aca="false">I184-L184</f>
        <v>6.45557</v>
      </c>
      <c r="S184" s="46"/>
      <c r="T184" s="47"/>
      <c r="U184" s="43" t="s">
        <v>580</v>
      </c>
      <c r="V184" s="43"/>
      <c r="W184" s="43"/>
    </row>
    <row r="185" customFormat="false" ht="111.15" hidden="false" customHeight="false" outlineLevel="0" collapsed="false">
      <c r="A185" s="43" t="s">
        <v>581</v>
      </c>
      <c r="B185" s="43" t="s">
        <v>582</v>
      </c>
      <c r="C185" s="43" t="s">
        <v>371</v>
      </c>
      <c r="D185" s="45" t="s">
        <v>80</v>
      </c>
      <c r="E185" s="46" t="n">
        <v>51.42</v>
      </c>
      <c r="F185" s="46" t="n">
        <v>1</v>
      </c>
      <c r="G185" s="46" t="n">
        <v>51.42</v>
      </c>
      <c r="H185" s="46" t="n">
        <v>1</v>
      </c>
      <c r="I185" s="46" t="n">
        <v>51.42</v>
      </c>
      <c r="J185" s="46" t="n">
        <v>0</v>
      </c>
      <c r="K185" s="46" t="n">
        <v>0</v>
      </c>
      <c r="L185" s="46" t="n">
        <v>11.7992</v>
      </c>
      <c r="M185" s="46" t="n">
        <v>0</v>
      </c>
      <c r="N185" s="46" t="n">
        <f aca="false">1.39+11.28+2.18092</f>
        <v>14.85092</v>
      </c>
      <c r="O185" s="45" t="s">
        <v>80</v>
      </c>
      <c r="P185" s="43" t="s">
        <v>583</v>
      </c>
      <c r="Q185" s="46" t="n">
        <f aca="false">H185-K185</f>
        <v>1</v>
      </c>
      <c r="R185" s="46" t="n">
        <f aca="false">I185-L185</f>
        <v>39.6208</v>
      </c>
      <c r="S185" s="46"/>
      <c r="T185" s="47"/>
      <c r="U185" s="43" t="s">
        <v>584</v>
      </c>
      <c r="V185" s="43"/>
      <c r="W185" s="43"/>
    </row>
    <row r="186" customFormat="false" ht="160" hidden="false" customHeight="false" outlineLevel="0" collapsed="false">
      <c r="A186" s="43" t="s">
        <v>585</v>
      </c>
      <c r="B186" s="43" t="s">
        <v>586</v>
      </c>
      <c r="C186" s="43" t="s">
        <v>371</v>
      </c>
      <c r="D186" s="45" t="s">
        <v>80</v>
      </c>
      <c r="E186" s="46" t="n">
        <v>125.55</v>
      </c>
      <c r="F186" s="46" t="n">
        <v>1</v>
      </c>
      <c r="G186" s="46" t="n">
        <v>125.55</v>
      </c>
      <c r="H186" s="46" t="n">
        <v>1</v>
      </c>
      <c r="I186" s="46" t="n">
        <v>125.55</v>
      </c>
      <c r="J186" s="46" t="n">
        <v>0</v>
      </c>
      <c r="K186" s="46" t="n">
        <v>0</v>
      </c>
      <c r="L186" s="46" t="n">
        <v>64.84238</v>
      </c>
      <c r="M186" s="46" t="n">
        <v>0</v>
      </c>
      <c r="N186" s="46" t="n">
        <f aca="false">1.39+1.96</f>
        <v>3.35</v>
      </c>
      <c r="O186" s="45" t="s">
        <v>80</v>
      </c>
      <c r="P186" s="43" t="s">
        <v>587</v>
      </c>
      <c r="Q186" s="46" t="n">
        <f aca="false">H186-K186</f>
        <v>1</v>
      </c>
      <c r="R186" s="46" t="n">
        <f aca="false">I186-L186</f>
        <v>60.70762</v>
      </c>
      <c r="S186" s="46"/>
      <c r="T186" s="47"/>
      <c r="U186" s="43" t="s">
        <v>572</v>
      </c>
      <c r="V186" s="43"/>
      <c r="W186" s="43"/>
    </row>
    <row r="187" customFormat="false" ht="175" hidden="false" customHeight="false" outlineLevel="0" collapsed="false">
      <c r="A187" s="43" t="s">
        <v>588</v>
      </c>
      <c r="B187" s="43" t="s">
        <v>589</v>
      </c>
      <c r="C187" s="43" t="s">
        <v>371</v>
      </c>
      <c r="D187" s="45" t="s">
        <v>80</v>
      </c>
      <c r="E187" s="46" t="n">
        <v>79.78</v>
      </c>
      <c r="F187" s="46" t="n">
        <v>1</v>
      </c>
      <c r="G187" s="46" t="n">
        <v>79.78</v>
      </c>
      <c r="H187" s="46" t="n">
        <v>1</v>
      </c>
      <c r="I187" s="46" t="n">
        <v>79.78</v>
      </c>
      <c r="J187" s="46" t="n">
        <v>0</v>
      </c>
      <c r="K187" s="46" t="n">
        <v>0</v>
      </c>
      <c r="L187" s="46" t="n">
        <v>73.70651</v>
      </c>
      <c r="M187" s="46" t="n">
        <v>0</v>
      </c>
      <c r="N187" s="46" t="n">
        <v>1.39</v>
      </c>
      <c r="O187" s="45" t="s">
        <v>80</v>
      </c>
      <c r="P187" s="43" t="s">
        <v>590</v>
      </c>
      <c r="Q187" s="46" t="n">
        <f aca="false">H187-K187</f>
        <v>1</v>
      </c>
      <c r="R187" s="46" t="n">
        <f aca="false">I187-L187</f>
        <v>6.07349000000001</v>
      </c>
      <c r="S187" s="46"/>
      <c r="T187" s="47"/>
      <c r="U187" s="43" t="s">
        <v>580</v>
      </c>
      <c r="V187" s="43"/>
      <c r="W187" s="43"/>
    </row>
    <row r="188" customFormat="false" ht="238" hidden="false" customHeight="false" outlineLevel="0" collapsed="false">
      <c r="A188" s="43" t="s">
        <v>591</v>
      </c>
      <c r="B188" s="43" t="s">
        <v>592</v>
      </c>
      <c r="C188" s="43" t="s">
        <v>371</v>
      </c>
      <c r="D188" s="45" t="s">
        <v>80</v>
      </c>
      <c r="E188" s="46" t="n">
        <v>153.66</v>
      </c>
      <c r="F188" s="46" t="n">
        <v>1</v>
      </c>
      <c r="G188" s="46" t="n">
        <v>153.66</v>
      </c>
      <c r="H188" s="46" t="n">
        <v>1</v>
      </c>
      <c r="I188" s="46" t="n">
        <v>153.66</v>
      </c>
      <c r="J188" s="46" t="n">
        <v>0</v>
      </c>
      <c r="K188" s="46" t="n">
        <v>0</v>
      </c>
      <c r="L188" s="46" t="n">
        <v>93.52553</v>
      </c>
      <c r="M188" s="46" t="n">
        <v>0</v>
      </c>
      <c r="N188" s="46" t="n">
        <v>1.39</v>
      </c>
      <c r="O188" s="45" t="s">
        <v>80</v>
      </c>
      <c r="P188" s="43" t="s">
        <v>593</v>
      </c>
      <c r="Q188" s="46" t="n">
        <f aca="false">H188-K188</f>
        <v>1</v>
      </c>
      <c r="R188" s="46" t="n">
        <f aca="false">I188-L188</f>
        <v>60.13447</v>
      </c>
      <c r="S188" s="46"/>
      <c r="T188" s="47"/>
      <c r="U188" s="43" t="s">
        <v>594</v>
      </c>
      <c r="V188" s="43"/>
      <c r="W188" s="43"/>
    </row>
    <row r="189" customFormat="false" ht="160" hidden="false" customHeight="false" outlineLevel="0" collapsed="false">
      <c r="A189" s="43" t="s">
        <v>595</v>
      </c>
      <c r="B189" s="43" t="s">
        <v>596</v>
      </c>
      <c r="C189" s="43" t="s">
        <v>371</v>
      </c>
      <c r="D189" s="45" t="s">
        <v>80</v>
      </c>
      <c r="E189" s="46" t="n">
        <v>131.83</v>
      </c>
      <c r="F189" s="46" t="n">
        <v>1</v>
      </c>
      <c r="G189" s="46" t="n">
        <v>131.83</v>
      </c>
      <c r="H189" s="46" t="n">
        <v>1</v>
      </c>
      <c r="I189" s="46" t="n">
        <v>131.83</v>
      </c>
      <c r="J189" s="46" t="n">
        <v>0</v>
      </c>
      <c r="K189" s="46" t="n">
        <v>0</v>
      </c>
      <c r="L189" s="46" t="n">
        <v>67.07567</v>
      </c>
      <c r="M189" s="46" t="n">
        <v>0</v>
      </c>
      <c r="N189" s="46" t="n">
        <f aca="false">1.39+11.26</f>
        <v>12.65</v>
      </c>
      <c r="O189" s="45" t="s">
        <v>80</v>
      </c>
      <c r="P189" s="43" t="s">
        <v>597</v>
      </c>
      <c r="Q189" s="46" t="n">
        <f aca="false">H189-K189</f>
        <v>1</v>
      </c>
      <c r="R189" s="46" t="n">
        <f aca="false">I189-L189</f>
        <v>64.75433</v>
      </c>
      <c r="S189" s="46"/>
      <c r="T189" s="47"/>
      <c r="U189" s="43" t="s">
        <v>572</v>
      </c>
      <c r="V189" s="43"/>
      <c r="W189" s="43"/>
    </row>
    <row r="190" customFormat="false" ht="160" hidden="false" customHeight="false" outlineLevel="0" collapsed="false">
      <c r="A190" s="43" t="s">
        <v>598</v>
      </c>
      <c r="B190" s="43" t="s">
        <v>599</v>
      </c>
      <c r="C190" s="43" t="s">
        <v>371</v>
      </c>
      <c r="D190" s="45" t="s">
        <v>80</v>
      </c>
      <c r="E190" s="46" t="n">
        <v>123.65</v>
      </c>
      <c r="F190" s="46" t="n">
        <v>1</v>
      </c>
      <c r="G190" s="46" t="n">
        <v>123.65</v>
      </c>
      <c r="H190" s="46" t="n">
        <v>1</v>
      </c>
      <c r="I190" s="46" t="n">
        <v>123.65</v>
      </c>
      <c r="J190" s="46" t="n">
        <v>0</v>
      </c>
      <c r="K190" s="46" t="n">
        <v>0</v>
      </c>
      <c r="L190" s="46" t="n">
        <v>60.48654</v>
      </c>
      <c r="M190" s="46" t="n">
        <v>0</v>
      </c>
      <c r="N190" s="46" t="n">
        <v>1.39</v>
      </c>
      <c r="O190" s="45" t="s">
        <v>80</v>
      </c>
      <c r="P190" s="43" t="s">
        <v>600</v>
      </c>
      <c r="Q190" s="46" t="n">
        <f aca="false">H190-K190</f>
        <v>1</v>
      </c>
      <c r="R190" s="46" t="n">
        <f aca="false">I190-L190</f>
        <v>63.16346</v>
      </c>
      <c r="S190" s="46"/>
      <c r="T190" s="47"/>
      <c r="U190" s="43" t="s">
        <v>572</v>
      </c>
      <c r="V190" s="43"/>
      <c r="W190" s="43"/>
    </row>
    <row r="191" customFormat="false" ht="160" hidden="false" customHeight="false" outlineLevel="0" collapsed="false">
      <c r="A191" s="43" t="s">
        <v>601</v>
      </c>
      <c r="B191" s="43" t="s">
        <v>602</v>
      </c>
      <c r="C191" s="43" t="s">
        <v>371</v>
      </c>
      <c r="D191" s="45" t="s">
        <v>80</v>
      </c>
      <c r="E191" s="46" t="n">
        <v>158.86</v>
      </c>
      <c r="F191" s="46" t="n">
        <v>1</v>
      </c>
      <c r="G191" s="46" t="n">
        <v>158.86</v>
      </c>
      <c r="H191" s="46" t="n">
        <v>1</v>
      </c>
      <c r="I191" s="46" t="n">
        <v>158.86</v>
      </c>
      <c r="J191" s="46" t="n">
        <v>0</v>
      </c>
      <c r="K191" s="46" t="n">
        <v>0</v>
      </c>
      <c r="L191" s="46" t="n">
        <v>87.05196</v>
      </c>
      <c r="M191" s="46" t="n">
        <v>0</v>
      </c>
      <c r="N191" s="46" t="n">
        <v>1.39</v>
      </c>
      <c r="O191" s="45" t="s">
        <v>80</v>
      </c>
      <c r="P191" s="43" t="s">
        <v>603</v>
      </c>
      <c r="Q191" s="46" t="n">
        <f aca="false">H191-K191</f>
        <v>1</v>
      </c>
      <c r="R191" s="46" t="n">
        <f aca="false">I191-L191</f>
        <v>71.80804</v>
      </c>
      <c r="S191" s="46"/>
      <c r="T191" s="47"/>
      <c r="U191" s="43" t="s">
        <v>572</v>
      </c>
      <c r="V191" s="43"/>
      <c r="W191" s="43"/>
    </row>
    <row r="192" customFormat="false" ht="158.2" hidden="false" customHeight="false" outlineLevel="0" collapsed="false">
      <c r="A192" s="43" t="s">
        <v>604</v>
      </c>
      <c r="B192" s="43" t="s">
        <v>605</v>
      </c>
      <c r="C192" s="43" t="s">
        <v>371</v>
      </c>
      <c r="D192" s="45" t="s">
        <v>80</v>
      </c>
      <c r="E192" s="46" t="n">
        <v>134.64</v>
      </c>
      <c r="F192" s="46" t="n">
        <v>1</v>
      </c>
      <c r="G192" s="46" t="n">
        <v>134.64</v>
      </c>
      <c r="H192" s="46" t="n">
        <v>1</v>
      </c>
      <c r="I192" s="46" t="n">
        <v>134.64</v>
      </c>
      <c r="J192" s="46" t="n">
        <v>0</v>
      </c>
      <c r="K192" s="46" t="n">
        <v>0</v>
      </c>
      <c r="L192" s="46" t="n">
        <v>74.07695</v>
      </c>
      <c r="M192" s="46" t="n">
        <v>0</v>
      </c>
      <c r="N192" s="46" t="n">
        <f aca="false">1.39+57.73904</f>
        <v>59.12904</v>
      </c>
      <c r="O192" s="45" t="s">
        <v>80</v>
      </c>
      <c r="P192" s="43" t="s">
        <v>606</v>
      </c>
      <c r="Q192" s="46" t="n">
        <f aca="false">H192-K192</f>
        <v>1</v>
      </c>
      <c r="R192" s="46" t="n">
        <f aca="false">I192-L192</f>
        <v>60.56305</v>
      </c>
      <c r="S192" s="46"/>
      <c r="T192" s="47"/>
      <c r="U192" s="43" t="s">
        <v>572</v>
      </c>
      <c r="V192" s="43"/>
      <c r="W192" s="43"/>
    </row>
    <row r="193" customFormat="false" ht="223" hidden="false" customHeight="false" outlineLevel="0" collapsed="false">
      <c r="A193" s="43" t="s">
        <v>607</v>
      </c>
      <c r="B193" s="43" t="s">
        <v>608</v>
      </c>
      <c r="C193" s="43" t="s">
        <v>371</v>
      </c>
      <c r="D193" s="45" t="s">
        <v>80</v>
      </c>
      <c r="E193" s="46" t="n">
        <v>147.09</v>
      </c>
      <c r="F193" s="46" t="n">
        <v>1</v>
      </c>
      <c r="G193" s="46" t="n">
        <v>147.09</v>
      </c>
      <c r="H193" s="46" t="n">
        <v>1</v>
      </c>
      <c r="I193" s="46" t="n">
        <v>147.09</v>
      </c>
      <c r="J193" s="46" t="n">
        <v>0</v>
      </c>
      <c r="K193" s="46" t="n">
        <v>0</v>
      </c>
      <c r="L193" s="46" t="n">
        <v>73.77756</v>
      </c>
      <c r="M193" s="46" t="n">
        <v>0</v>
      </c>
      <c r="N193" s="46" t="n">
        <v>0</v>
      </c>
      <c r="O193" s="45" t="s">
        <v>80</v>
      </c>
      <c r="P193" s="43"/>
      <c r="Q193" s="46" t="n">
        <f aca="false">H193-K193</f>
        <v>1</v>
      </c>
      <c r="R193" s="46" t="n">
        <f aca="false">I193-L193</f>
        <v>73.31244</v>
      </c>
      <c r="S193" s="46"/>
      <c r="T193" s="47"/>
      <c r="U193" s="43" t="s">
        <v>609</v>
      </c>
      <c r="V193" s="43"/>
      <c r="W193" s="43"/>
    </row>
    <row r="194" customFormat="false" ht="160" hidden="false" customHeight="false" outlineLevel="0" collapsed="false">
      <c r="A194" s="43" t="s">
        <v>610</v>
      </c>
      <c r="B194" s="43" t="s">
        <v>611</v>
      </c>
      <c r="C194" s="43" t="s">
        <v>371</v>
      </c>
      <c r="D194" s="45" t="s">
        <v>80</v>
      </c>
      <c r="E194" s="46" t="n">
        <v>135.9</v>
      </c>
      <c r="F194" s="46" t="n">
        <v>1</v>
      </c>
      <c r="G194" s="46" t="n">
        <v>135.9</v>
      </c>
      <c r="H194" s="46" t="n">
        <v>1</v>
      </c>
      <c r="I194" s="46" t="n">
        <v>135.9</v>
      </c>
      <c r="J194" s="46" t="n">
        <v>0</v>
      </c>
      <c r="K194" s="46" t="n">
        <v>0</v>
      </c>
      <c r="L194" s="46" t="n">
        <v>78.33423</v>
      </c>
      <c r="M194" s="46" t="n">
        <v>0</v>
      </c>
      <c r="N194" s="46" t="n">
        <v>1.39</v>
      </c>
      <c r="O194" s="45" t="s">
        <v>80</v>
      </c>
      <c r="P194" s="43" t="s">
        <v>612</v>
      </c>
      <c r="Q194" s="46" t="n">
        <f aca="false">H194-K194</f>
        <v>1</v>
      </c>
      <c r="R194" s="46" t="n">
        <f aca="false">I194-L194</f>
        <v>57.56577</v>
      </c>
      <c r="S194" s="46"/>
      <c r="T194" s="47"/>
      <c r="U194" s="43" t="s">
        <v>572</v>
      </c>
      <c r="V194" s="43"/>
      <c r="W194" s="43"/>
    </row>
    <row r="195" customFormat="false" ht="160" hidden="false" customHeight="false" outlineLevel="0" collapsed="false">
      <c r="A195" s="43" t="s">
        <v>613</v>
      </c>
      <c r="B195" s="43" t="s">
        <v>614</v>
      </c>
      <c r="C195" s="43" t="s">
        <v>371</v>
      </c>
      <c r="D195" s="45" t="s">
        <v>80</v>
      </c>
      <c r="E195" s="46" t="n">
        <v>139.37</v>
      </c>
      <c r="F195" s="46" t="n">
        <v>1</v>
      </c>
      <c r="G195" s="46" t="n">
        <v>139.37</v>
      </c>
      <c r="H195" s="46" t="n">
        <v>1</v>
      </c>
      <c r="I195" s="46" t="n">
        <v>139.37</v>
      </c>
      <c r="J195" s="46" t="n">
        <v>0</v>
      </c>
      <c r="K195" s="46" t="n">
        <v>0</v>
      </c>
      <c r="L195" s="46" t="n">
        <v>67.21447</v>
      </c>
      <c r="M195" s="46" t="n">
        <v>0</v>
      </c>
      <c r="N195" s="46" t="n">
        <v>1.39</v>
      </c>
      <c r="O195" s="45" t="s">
        <v>80</v>
      </c>
      <c r="P195" s="43" t="s">
        <v>615</v>
      </c>
      <c r="Q195" s="46" t="n">
        <f aca="false">H195-K195</f>
        <v>1</v>
      </c>
      <c r="R195" s="46" t="n">
        <f aca="false">I195-L195</f>
        <v>72.15553</v>
      </c>
      <c r="S195" s="46"/>
      <c r="T195" s="47"/>
      <c r="U195" s="43" t="s">
        <v>572</v>
      </c>
      <c r="V195" s="43"/>
      <c r="W195" s="43"/>
    </row>
    <row r="196" customFormat="false" ht="160" hidden="false" customHeight="false" outlineLevel="0" collapsed="false">
      <c r="A196" s="43" t="s">
        <v>616</v>
      </c>
      <c r="B196" s="43" t="s">
        <v>617</v>
      </c>
      <c r="C196" s="43" t="s">
        <v>371</v>
      </c>
      <c r="D196" s="45" t="s">
        <v>80</v>
      </c>
      <c r="E196" s="46" t="n">
        <v>138</v>
      </c>
      <c r="F196" s="46" t="n">
        <v>1</v>
      </c>
      <c r="G196" s="46" t="n">
        <v>138</v>
      </c>
      <c r="H196" s="46" t="n">
        <v>1</v>
      </c>
      <c r="I196" s="46" t="n">
        <v>138</v>
      </c>
      <c r="J196" s="46" t="n">
        <v>0</v>
      </c>
      <c r="K196" s="46" t="n">
        <v>0</v>
      </c>
      <c r="L196" s="46" t="n">
        <v>64.74016</v>
      </c>
      <c r="M196" s="46" t="n">
        <v>0</v>
      </c>
      <c r="N196" s="46" t="n">
        <v>1.39</v>
      </c>
      <c r="O196" s="45" t="s">
        <v>80</v>
      </c>
      <c r="P196" s="43" t="s">
        <v>618</v>
      </c>
      <c r="Q196" s="46" t="n">
        <f aca="false">H196-K196</f>
        <v>1</v>
      </c>
      <c r="R196" s="46" t="n">
        <f aca="false">I196-L196</f>
        <v>73.25984</v>
      </c>
      <c r="S196" s="46"/>
      <c r="T196" s="47"/>
      <c r="U196" s="43" t="s">
        <v>619</v>
      </c>
      <c r="V196" s="43"/>
      <c r="W196" s="43"/>
    </row>
    <row r="197" customFormat="false" ht="207" hidden="false" customHeight="false" outlineLevel="0" collapsed="false">
      <c r="A197" s="43" t="s">
        <v>620</v>
      </c>
      <c r="B197" s="43" t="s">
        <v>621</v>
      </c>
      <c r="C197" s="43" t="s">
        <v>371</v>
      </c>
      <c r="D197" s="45" t="s">
        <v>80</v>
      </c>
      <c r="E197" s="46" t="n">
        <v>157.3</v>
      </c>
      <c r="F197" s="46" t="n">
        <v>1</v>
      </c>
      <c r="G197" s="46" t="n">
        <v>157.3</v>
      </c>
      <c r="H197" s="46" t="n">
        <v>1</v>
      </c>
      <c r="I197" s="46" t="n">
        <v>157.3</v>
      </c>
      <c r="J197" s="46" t="n">
        <v>0</v>
      </c>
      <c r="K197" s="46" t="n">
        <v>0</v>
      </c>
      <c r="L197" s="46" t="n">
        <v>84.07332</v>
      </c>
      <c r="M197" s="46" t="n">
        <v>0</v>
      </c>
      <c r="N197" s="46" t="n">
        <f aca="false">1.39+36.49</f>
        <v>37.88</v>
      </c>
      <c r="O197" s="45" t="s">
        <v>80</v>
      </c>
      <c r="P197" s="43" t="s">
        <v>622</v>
      </c>
      <c r="Q197" s="46" t="n">
        <f aca="false">H197-K197</f>
        <v>1</v>
      </c>
      <c r="R197" s="46" t="n">
        <f aca="false">I197-L197</f>
        <v>73.22668</v>
      </c>
      <c r="S197" s="46"/>
      <c r="T197" s="47"/>
      <c r="U197" s="43" t="s">
        <v>623</v>
      </c>
      <c r="V197" s="43"/>
      <c r="W197" s="43"/>
    </row>
    <row r="198" customFormat="false" ht="160" hidden="false" customHeight="false" outlineLevel="0" collapsed="false">
      <c r="A198" s="43" t="s">
        <v>624</v>
      </c>
      <c r="B198" s="43" t="s">
        <v>625</v>
      </c>
      <c r="C198" s="43" t="s">
        <v>371</v>
      </c>
      <c r="D198" s="45" t="s">
        <v>80</v>
      </c>
      <c r="E198" s="46" t="n">
        <v>124.37</v>
      </c>
      <c r="F198" s="46" t="n">
        <v>1</v>
      </c>
      <c r="G198" s="46" t="n">
        <v>124.37</v>
      </c>
      <c r="H198" s="46" t="n">
        <v>1</v>
      </c>
      <c r="I198" s="46" t="n">
        <v>124.37</v>
      </c>
      <c r="J198" s="46" t="n">
        <v>0</v>
      </c>
      <c r="K198" s="46" t="n">
        <v>0</v>
      </c>
      <c r="L198" s="46" t="n">
        <v>68.1813</v>
      </c>
      <c r="M198" s="46" t="n">
        <v>0</v>
      </c>
      <c r="N198" s="46" t="n">
        <v>20.2</v>
      </c>
      <c r="O198" s="45" t="s">
        <v>80</v>
      </c>
      <c r="P198" s="43" t="s">
        <v>626</v>
      </c>
      <c r="Q198" s="46" t="n">
        <f aca="false">H198-K198</f>
        <v>1</v>
      </c>
      <c r="R198" s="46" t="n">
        <f aca="false">I198-L198</f>
        <v>56.1887</v>
      </c>
      <c r="S198" s="46"/>
      <c r="T198" s="47"/>
      <c r="U198" s="43" t="s">
        <v>572</v>
      </c>
      <c r="V198" s="43"/>
      <c r="W198" s="43"/>
    </row>
    <row r="199" customFormat="false" ht="207" hidden="false" customHeight="false" outlineLevel="0" collapsed="false">
      <c r="A199" s="43" t="s">
        <v>627</v>
      </c>
      <c r="B199" s="43" t="s">
        <v>628</v>
      </c>
      <c r="C199" s="43" t="s">
        <v>371</v>
      </c>
      <c r="D199" s="45" t="s">
        <v>80</v>
      </c>
      <c r="E199" s="46" t="n">
        <v>132.25</v>
      </c>
      <c r="F199" s="46" t="n">
        <v>1</v>
      </c>
      <c r="G199" s="46" t="n">
        <v>132.25</v>
      </c>
      <c r="H199" s="46" t="n">
        <v>1</v>
      </c>
      <c r="I199" s="46" t="n">
        <v>132.25</v>
      </c>
      <c r="J199" s="46" t="n">
        <v>0</v>
      </c>
      <c r="K199" s="46" t="n">
        <v>0</v>
      </c>
      <c r="L199" s="46" t="n">
        <v>69.07907</v>
      </c>
      <c r="M199" s="46" t="n">
        <v>0</v>
      </c>
      <c r="N199" s="46" t="n">
        <v>19.57</v>
      </c>
      <c r="O199" s="45" t="s">
        <v>80</v>
      </c>
      <c r="P199" s="43" t="s">
        <v>629</v>
      </c>
      <c r="Q199" s="46" t="n">
        <f aca="false">H199-K199</f>
        <v>1</v>
      </c>
      <c r="R199" s="46" t="n">
        <f aca="false">I199-L199</f>
        <v>63.17093</v>
      </c>
      <c r="S199" s="46"/>
      <c r="T199" s="47"/>
      <c r="U199" s="43" t="s">
        <v>630</v>
      </c>
      <c r="V199" s="43"/>
      <c r="W199" s="43"/>
    </row>
    <row r="200" customFormat="false" ht="175" hidden="false" customHeight="false" outlineLevel="0" collapsed="false">
      <c r="A200" s="43" t="s">
        <v>631</v>
      </c>
      <c r="B200" s="43" t="s">
        <v>632</v>
      </c>
      <c r="C200" s="43" t="s">
        <v>371</v>
      </c>
      <c r="D200" s="45" t="s">
        <v>80</v>
      </c>
      <c r="E200" s="46" t="n">
        <v>204.55</v>
      </c>
      <c r="F200" s="46" t="n">
        <v>1</v>
      </c>
      <c r="G200" s="46" t="n">
        <v>204.55</v>
      </c>
      <c r="H200" s="46" t="n">
        <v>0</v>
      </c>
      <c r="I200" s="46" t="n">
        <v>102.275</v>
      </c>
      <c r="J200" s="46" t="n">
        <v>0</v>
      </c>
      <c r="K200" s="46" t="n">
        <v>0</v>
      </c>
      <c r="L200" s="46" t="n">
        <v>88.53544</v>
      </c>
      <c r="M200" s="46" t="n">
        <v>0</v>
      </c>
      <c r="N200" s="46" t="n">
        <v>0</v>
      </c>
      <c r="O200" s="45" t="s">
        <v>80</v>
      </c>
      <c r="P200" s="43"/>
      <c r="Q200" s="46" t="n">
        <f aca="false">H200-K200</f>
        <v>0</v>
      </c>
      <c r="R200" s="46" t="n">
        <f aca="false">I200-L200</f>
        <v>13.73956</v>
      </c>
      <c r="S200" s="46"/>
      <c r="T200" s="47"/>
      <c r="U200" s="43" t="s">
        <v>575</v>
      </c>
      <c r="V200" s="43"/>
      <c r="W200" s="43"/>
    </row>
    <row r="201" customFormat="false" ht="160" hidden="false" customHeight="false" outlineLevel="0" collapsed="false">
      <c r="A201" s="43" t="s">
        <v>633</v>
      </c>
      <c r="B201" s="43" t="s">
        <v>634</v>
      </c>
      <c r="C201" s="43" t="s">
        <v>371</v>
      </c>
      <c r="D201" s="45" t="s">
        <v>80</v>
      </c>
      <c r="E201" s="46" t="n">
        <v>114.05</v>
      </c>
      <c r="F201" s="46" t="n">
        <v>1</v>
      </c>
      <c r="G201" s="46" t="n">
        <v>114.05</v>
      </c>
      <c r="H201" s="46" t="n">
        <v>0</v>
      </c>
      <c r="I201" s="46" t="n">
        <v>57.025</v>
      </c>
      <c r="J201" s="46" t="n">
        <v>0</v>
      </c>
      <c r="K201" s="46" t="n">
        <v>0</v>
      </c>
      <c r="L201" s="46" t="n">
        <v>79.25506</v>
      </c>
      <c r="M201" s="46" t="n">
        <v>0</v>
      </c>
      <c r="N201" s="46" t="n">
        <v>0</v>
      </c>
      <c r="O201" s="45" t="s">
        <v>80</v>
      </c>
      <c r="P201" s="43"/>
      <c r="Q201" s="46" t="n">
        <f aca="false">H201-K201</f>
        <v>0</v>
      </c>
      <c r="R201" s="46" t="n">
        <f aca="false">I201-L201</f>
        <v>-22.23006</v>
      </c>
      <c r="S201" s="46"/>
      <c r="T201" s="47"/>
      <c r="U201" s="43" t="s">
        <v>572</v>
      </c>
      <c r="V201" s="43"/>
      <c r="W201" s="43"/>
    </row>
    <row r="202" customFormat="false" ht="144" hidden="false" customHeight="false" outlineLevel="0" collapsed="false">
      <c r="A202" s="43" t="s">
        <v>635</v>
      </c>
      <c r="B202" s="43" t="s">
        <v>636</v>
      </c>
      <c r="C202" s="43" t="s">
        <v>371</v>
      </c>
      <c r="D202" s="45" t="s">
        <v>80</v>
      </c>
      <c r="E202" s="46" t="n">
        <v>77.92</v>
      </c>
      <c r="F202" s="46" t="n">
        <v>1</v>
      </c>
      <c r="G202" s="46" t="n">
        <v>77.92</v>
      </c>
      <c r="H202" s="46" t="n">
        <v>0</v>
      </c>
      <c r="I202" s="46" t="n">
        <v>38.96</v>
      </c>
      <c r="J202" s="46" t="n">
        <v>0</v>
      </c>
      <c r="K202" s="46" t="n">
        <v>0</v>
      </c>
      <c r="L202" s="46" t="n">
        <v>57.168</v>
      </c>
      <c r="M202" s="46" t="n">
        <v>0</v>
      </c>
      <c r="N202" s="46" t="n">
        <v>0</v>
      </c>
      <c r="O202" s="45" t="s">
        <v>80</v>
      </c>
      <c r="P202" s="43"/>
      <c r="Q202" s="46" t="n">
        <f aca="false">H202-K202</f>
        <v>0</v>
      </c>
      <c r="R202" s="46" t="n">
        <f aca="false">I202-L202</f>
        <v>-18.208</v>
      </c>
      <c r="S202" s="46"/>
      <c r="T202" s="47"/>
      <c r="U202" s="43" t="s">
        <v>637</v>
      </c>
      <c r="V202" s="43"/>
      <c r="W202" s="43"/>
    </row>
    <row r="203" customFormat="false" ht="160" hidden="false" customHeight="false" outlineLevel="0" collapsed="false">
      <c r="A203" s="43" t="s">
        <v>638</v>
      </c>
      <c r="B203" s="43" t="s">
        <v>639</v>
      </c>
      <c r="C203" s="43" t="s">
        <v>371</v>
      </c>
      <c r="D203" s="45" t="s">
        <v>80</v>
      </c>
      <c r="E203" s="46" t="n">
        <v>110.6</v>
      </c>
      <c r="F203" s="46" t="n">
        <v>1</v>
      </c>
      <c r="G203" s="46" t="n">
        <v>110.6</v>
      </c>
      <c r="H203" s="46" t="n">
        <v>0</v>
      </c>
      <c r="I203" s="46" t="n">
        <v>55.3</v>
      </c>
      <c r="J203" s="46" t="n">
        <v>0</v>
      </c>
      <c r="K203" s="46" t="n">
        <v>0</v>
      </c>
      <c r="L203" s="46" t="n">
        <v>62.02329</v>
      </c>
      <c r="M203" s="46" t="n">
        <v>0</v>
      </c>
      <c r="N203" s="46" t="n">
        <v>0</v>
      </c>
      <c r="O203" s="45" t="s">
        <v>80</v>
      </c>
      <c r="P203" s="43"/>
      <c r="Q203" s="46" t="n">
        <f aca="false">H203-K203</f>
        <v>0</v>
      </c>
      <c r="R203" s="46" t="n">
        <f aca="false">I203-L203</f>
        <v>-6.72329000000001</v>
      </c>
      <c r="S203" s="46"/>
      <c r="T203" s="47"/>
      <c r="U203" s="43" t="s">
        <v>619</v>
      </c>
      <c r="V203" s="43"/>
      <c r="W203" s="43"/>
    </row>
    <row r="204" customFormat="false" ht="160" hidden="false" customHeight="false" outlineLevel="0" collapsed="false">
      <c r="A204" s="43" t="s">
        <v>640</v>
      </c>
      <c r="B204" s="43" t="s">
        <v>641</v>
      </c>
      <c r="C204" s="43" t="s">
        <v>371</v>
      </c>
      <c r="D204" s="45" t="s">
        <v>80</v>
      </c>
      <c r="E204" s="46" t="n">
        <v>102.78</v>
      </c>
      <c r="F204" s="46" t="n">
        <v>1</v>
      </c>
      <c r="G204" s="46" t="n">
        <v>102.78</v>
      </c>
      <c r="H204" s="46" t="n">
        <v>0</v>
      </c>
      <c r="I204" s="46" t="n">
        <v>51.39</v>
      </c>
      <c r="J204" s="46" t="n">
        <v>0</v>
      </c>
      <c r="K204" s="46" t="n">
        <v>0</v>
      </c>
      <c r="L204" s="46" t="n">
        <v>59.99306</v>
      </c>
      <c r="M204" s="46" t="n">
        <v>0</v>
      </c>
      <c r="N204" s="46" t="n">
        <v>0</v>
      </c>
      <c r="O204" s="45" t="s">
        <v>80</v>
      </c>
      <c r="P204" s="43"/>
      <c r="Q204" s="46" t="n">
        <f aca="false">H204-K204</f>
        <v>0</v>
      </c>
      <c r="R204" s="46" t="n">
        <f aca="false">I204-L204</f>
        <v>-8.60306</v>
      </c>
      <c r="S204" s="46"/>
      <c r="T204" s="47"/>
      <c r="U204" s="43" t="s">
        <v>619</v>
      </c>
      <c r="V204" s="43"/>
      <c r="W204" s="43"/>
    </row>
    <row r="205" customFormat="false" ht="81" hidden="false" customHeight="false" outlineLevel="0" collapsed="false">
      <c r="A205" s="43" t="s">
        <v>642</v>
      </c>
      <c r="B205" s="43" t="s">
        <v>643</v>
      </c>
      <c r="C205" s="43" t="s">
        <v>644</v>
      </c>
      <c r="D205" s="45" t="s">
        <v>80</v>
      </c>
      <c r="E205" s="46" t="n">
        <v>1102.25</v>
      </c>
      <c r="F205" s="46" t="n">
        <v>1</v>
      </c>
      <c r="G205" s="46" t="n">
        <v>1102.25</v>
      </c>
      <c r="H205" s="46" t="n">
        <v>1</v>
      </c>
      <c r="I205" s="46" t="n">
        <v>1102.25</v>
      </c>
      <c r="J205" s="46" t="n">
        <v>0</v>
      </c>
      <c r="K205" s="46" t="n">
        <v>0</v>
      </c>
      <c r="L205" s="46" t="n">
        <v>802.5</v>
      </c>
      <c r="M205" s="46" t="n">
        <v>0</v>
      </c>
      <c r="N205" s="46" t="n">
        <f aca="false">1.39+802.5</f>
        <v>803.89</v>
      </c>
      <c r="O205" s="45" t="s">
        <v>80</v>
      </c>
      <c r="P205" s="43" t="s">
        <v>645</v>
      </c>
      <c r="Q205" s="46" t="n">
        <f aca="false">H205-K205</f>
        <v>1</v>
      </c>
      <c r="R205" s="46" t="n">
        <f aca="false">I205-L205</f>
        <v>299.75</v>
      </c>
      <c r="S205" s="46"/>
      <c r="T205" s="47"/>
      <c r="U205" s="43" t="s">
        <v>646</v>
      </c>
      <c r="V205" s="43"/>
      <c r="W205" s="43"/>
    </row>
    <row r="206" customFormat="false" ht="49" hidden="false" customHeight="false" outlineLevel="0" collapsed="false">
      <c r="A206" s="43" t="s">
        <v>647</v>
      </c>
      <c r="B206" s="43" t="s">
        <v>648</v>
      </c>
      <c r="C206" s="43" t="s">
        <v>371</v>
      </c>
      <c r="D206" s="45" t="s">
        <v>80</v>
      </c>
      <c r="E206" s="46" t="n">
        <v>2974.68</v>
      </c>
      <c r="F206" s="46" t="n">
        <v>1</v>
      </c>
      <c r="G206" s="46" t="n">
        <v>2974.68</v>
      </c>
      <c r="H206" s="46" t="n">
        <v>0</v>
      </c>
      <c r="I206" s="46" t="n">
        <v>1487.34</v>
      </c>
      <c r="J206" s="46" t="n">
        <v>0</v>
      </c>
      <c r="K206" s="46" t="n">
        <v>0</v>
      </c>
      <c r="L206" s="46" t="n">
        <v>1416.665</v>
      </c>
      <c r="M206" s="46" t="n">
        <v>0</v>
      </c>
      <c r="N206" s="46" t="n">
        <v>0</v>
      </c>
      <c r="O206" s="45" t="s">
        <v>80</v>
      </c>
      <c r="P206" s="43"/>
      <c r="Q206" s="46" t="n">
        <f aca="false">H206-K206</f>
        <v>0</v>
      </c>
      <c r="R206" s="46" t="n">
        <f aca="false">I206-L206</f>
        <v>70.675</v>
      </c>
      <c r="S206" s="46"/>
      <c r="T206" s="47"/>
      <c r="U206" s="43" t="s">
        <v>649</v>
      </c>
      <c r="V206" s="43"/>
      <c r="W206" s="43"/>
    </row>
    <row r="207" customFormat="false" ht="112" hidden="false" customHeight="false" outlineLevel="0" collapsed="false">
      <c r="A207" s="43" t="s">
        <v>650</v>
      </c>
      <c r="B207" s="43" t="s">
        <v>651</v>
      </c>
      <c r="C207" s="43" t="s">
        <v>371</v>
      </c>
      <c r="D207" s="45" t="s">
        <v>80</v>
      </c>
      <c r="E207" s="46" t="n">
        <v>12234.24</v>
      </c>
      <c r="F207" s="46" t="n">
        <v>1</v>
      </c>
      <c r="G207" s="46" t="n">
        <v>12234.24</v>
      </c>
      <c r="H207" s="46" t="n">
        <v>0</v>
      </c>
      <c r="I207" s="46" t="n">
        <v>3000</v>
      </c>
      <c r="J207" s="46" t="n">
        <v>0</v>
      </c>
      <c r="K207" s="46" t="n">
        <v>0</v>
      </c>
      <c r="L207" s="46" t="n">
        <v>8055</v>
      </c>
      <c r="M207" s="46" t="n">
        <v>0</v>
      </c>
      <c r="N207" s="46" t="n">
        <v>0</v>
      </c>
      <c r="O207" s="45" t="s">
        <v>80</v>
      </c>
      <c r="P207" s="43"/>
      <c r="Q207" s="46" t="n">
        <f aca="false">H207-K207</f>
        <v>0</v>
      </c>
      <c r="R207" s="46" t="n">
        <f aca="false">I207-L207</f>
        <v>-5055</v>
      </c>
      <c r="S207" s="46"/>
      <c r="T207" s="47"/>
      <c r="U207" s="43" t="s">
        <v>652</v>
      </c>
      <c r="V207" s="43"/>
      <c r="W207" s="43"/>
    </row>
    <row r="208" customFormat="false" ht="65" hidden="false" customHeight="false" outlineLevel="0" collapsed="false">
      <c r="A208" s="43" t="s">
        <v>653</v>
      </c>
      <c r="B208" s="43" t="s">
        <v>654</v>
      </c>
      <c r="C208" s="43" t="s">
        <v>371</v>
      </c>
      <c r="D208" s="45" t="s">
        <v>80</v>
      </c>
      <c r="E208" s="46" t="n">
        <v>534.35</v>
      </c>
      <c r="F208" s="46" t="n">
        <v>1</v>
      </c>
      <c r="G208" s="46" t="n">
        <v>534.35</v>
      </c>
      <c r="H208" s="46" t="n">
        <v>1</v>
      </c>
      <c r="I208" s="46" t="n">
        <v>534.35</v>
      </c>
      <c r="J208" s="46" t="n">
        <f aca="false">L208/K208</f>
        <v>297.33</v>
      </c>
      <c r="K208" s="46" t="n">
        <v>1</v>
      </c>
      <c r="L208" s="46" t="n">
        <v>297.33</v>
      </c>
      <c r="M208" s="46" t="n">
        <v>1</v>
      </c>
      <c r="N208" s="46" t="n">
        <f aca="false">297.33+1.39</f>
        <v>298.72</v>
      </c>
      <c r="O208" s="45" t="s">
        <v>80</v>
      </c>
      <c r="P208" s="43" t="s">
        <v>655</v>
      </c>
      <c r="Q208" s="46" t="n">
        <f aca="false">H208-K208</f>
        <v>0</v>
      </c>
      <c r="R208" s="46" t="n">
        <f aca="false">I208-L208</f>
        <v>237.02</v>
      </c>
      <c r="S208" s="46" t="n">
        <f aca="false">G208-L208</f>
        <v>237.02</v>
      </c>
      <c r="T208" s="47" t="n">
        <f aca="false">J208/E208-1</f>
        <v>-0.443566950500608</v>
      </c>
      <c r="U208" s="43" t="s">
        <v>656</v>
      </c>
      <c r="V208" s="43"/>
      <c r="W208" s="43"/>
    </row>
    <row r="209" customFormat="false" ht="65" hidden="false" customHeight="false" outlineLevel="0" collapsed="false">
      <c r="A209" s="43" t="s">
        <v>657</v>
      </c>
      <c r="B209" s="43" t="s">
        <v>658</v>
      </c>
      <c r="C209" s="43" t="s">
        <v>371</v>
      </c>
      <c r="D209" s="50" t="s">
        <v>659</v>
      </c>
      <c r="E209" s="46" t="n">
        <v>10433.56</v>
      </c>
      <c r="F209" s="46" t="n">
        <v>1</v>
      </c>
      <c r="G209" s="46" t="n">
        <v>10433.56</v>
      </c>
      <c r="H209" s="46" t="n">
        <v>0</v>
      </c>
      <c r="I209" s="46" t="n">
        <v>5216.78</v>
      </c>
      <c r="J209" s="46" t="n">
        <v>0</v>
      </c>
      <c r="K209" s="46" t="n">
        <v>0</v>
      </c>
      <c r="L209" s="46" t="n">
        <v>5179.164</v>
      </c>
      <c r="M209" s="46" t="n">
        <v>0</v>
      </c>
      <c r="N209" s="46" t="n">
        <v>0</v>
      </c>
      <c r="O209" s="50" t="s">
        <v>659</v>
      </c>
      <c r="P209" s="43"/>
      <c r="Q209" s="46" t="n">
        <f aca="false">H209-K209</f>
        <v>0</v>
      </c>
      <c r="R209" s="46" t="n">
        <f aca="false">I209-L209</f>
        <v>37.616</v>
      </c>
      <c r="S209" s="46"/>
      <c r="T209" s="47"/>
      <c r="U209" s="43" t="s">
        <v>652</v>
      </c>
      <c r="V209" s="43"/>
      <c r="W209" s="43"/>
    </row>
    <row r="210" customFormat="false" ht="49" hidden="false" customHeight="false" outlineLevel="0" collapsed="false">
      <c r="A210" s="43" t="s">
        <v>660</v>
      </c>
      <c r="B210" s="43" t="s">
        <v>661</v>
      </c>
      <c r="C210" s="43" t="s">
        <v>371</v>
      </c>
      <c r="D210" s="50" t="s">
        <v>659</v>
      </c>
      <c r="E210" s="46" t="n">
        <v>8350.05</v>
      </c>
      <c r="F210" s="46" t="n">
        <v>1</v>
      </c>
      <c r="G210" s="46" t="n">
        <v>8350.05</v>
      </c>
      <c r="H210" s="46" t="n">
        <v>1</v>
      </c>
      <c r="I210" s="46" t="n">
        <v>8350.05</v>
      </c>
      <c r="J210" s="46" t="n">
        <f aca="false">L210/K210</f>
        <v>8273.335</v>
      </c>
      <c r="K210" s="46" t="n">
        <v>1</v>
      </c>
      <c r="L210" s="46" t="n">
        <v>8273.335</v>
      </c>
      <c r="M210" s="46" t="n">
        <v>1</v>
      </c>
      <c r="N210" s="46" t="n">
        <f aca="false">1.39+8273.33</f>
        <v>8274.72</v>
      </c>
      <c r="O210" s="50" t="s">
        <v>659</v>
      </c>
      <c r="P210" s="43" t="s">
        <v>662</v>
      </c>
      <c r="Q210" s="46" t="n">
        <f aca="false">H210-K210</f>
        <v>0</v>
      </c>
      <c r="R210" s="46" t="n">
        <f aca="false">I210-L210</f>
        <v>76.7150000000001</v>
      </c>
      <c r="S210" s="46"/>
      <c r="T210" s="47" t="n">
        <f aca="false">J210/E210-1</f>
        <v>-0.00918737013550819</v>
      </c>
      <c r="U210" s="43" t="s">
        <v>663</v>
      </c>
      <c r="V210" s="43"/>
      <c r="W210" s="43"/>
    </row>
    <row r="211" customFormat="false" ht="191" hidden="false" customHeight="false" outlineLevel="0" collapsed="false">
      <c r="A211" s="43" t="s">
        <v>664</v>
      </c>
      <c r="B211" s="43" t="s">
        <v>665</v>
      </c>
      <c r="C211" s="43" t="s">
        <v>371</v>
      </c>
      <c r="D211" s="50" t="s">
        <v>659</v>
      </c>
      <c r="E211" s="46" t="n">
        <v>3887.85</v>
      </c>
      <c r="F211" s="46" t="n">
        <v>1</v>
      </c>
      <c r="G211" s="46" t="n">
        <v>3887.85</v>
      </c>
      <c r="H211" s="46" t="n">
        <v>0</v>
      </c>
      <c r="I211" s="46" t="n">
        <v>971.958</v>
      </c>
      <c r="J211" s="46" t="n">
        <v>0</v>
      </c>
      <c r="K211" s="46" t="n">
        <v>0</v>
      </c>
      <c r="L211" s="46" t="n">
        <v>971.61347</v>
      </c>
      <c r="M211" s="46" t="n">
        <v>0</v>
      </c>
      <c r="N211" s="46" t="n">
        <v>0</v>
      </c>
      <c r="O211" s="50" t="s">
        <v>659</v>
      </c>
      <c r="P211" s="43"/>
      <c r="Q211" s="46" t="n">
        <f aca="false">H211-K211</f>
        <v>0</v>
      </c>
      <c r="R211" s="46" t="n">
        <f aca="false">I211-L211</f>
        <v>0.344529999999963</v>
      </c>
      <c r="S211" s="46"/>
      <c r="T211" s="47"/>
      <c r="U211" s="43" t="s">
        <v>649</v>
      </c>
      <c r="V211" s="43"/>
      <c r="W211" s="43"/>
    </row>
    <row r="212" customFormat="false" ht="128" hidden="false" customHeight="false" outlineLevel="0" collapsed="false">
      <c r="A212" s="43" t="s">
        <v>666</v>
      </c>
      <c r="B212" s="43" t="s">
        <v>667</v>
      </c>
      <c r="C212" s="43" t="s">
        <v>371</v>
      </c>
      <c r="D212" s="50" t="s">
        <v>659</v>
      </c>
      <c r="E212" s="46" t="n">
        <v>9171.01</v>
      </c>
      <c r="F212" s="46" t="n">
        <v>1</v>
      </c>
      <c r="G212" s="46" t="n">
        <v>9171.01</v>
      </c>
      <c r="H212" s="46" t="n">
        <v>0</v>
      </c>
      <c r="I212" s="46" t="n">
        <v>6114</v>
      </c>
      <c r="J212" s="46" t="n">
        <f aca="false">L212/K212</f>
        <v>6096.401</v>
      </c>
      <c r="K212" s="46" t="n">
        <v>1</v>
      </c>
      <c r="L212" s="46" t="n">
        <v>6096.401</v>
      </c>
      <c r="M212" s="46" t="n">
        <v>0</v>
      </c>
      <c r="N212" s="46" t="n">
        <v>0</v>
      </c>
      <c r="O212" s="50" t="s">
        <v>659</v>
      </c>
      <c r="P212" s="43"/>
      <c r="Q212" s="46" t="n">
        <f aca="false">H212-K212</f>
        <v>-1</v>
      </c>
      <c r="R212" s="46" t="n">
        <f aca="false">I212-L212</f>
        <v>17.5990000000002</v>
      </c>
      <c r="S212" s="46"/>
      <c r="T212" s="47" t="n">
        <f aca="false">J212/E212-1</f>
        <v>-0.335253041922318</v>
      </c>
      <c r="U212" s="43" t="s">
        <v>649</v>
      </c>
      <c r="V212" s="43"/>
      <c r="W212" s="43"/>
    </row>
    <row r="213" customFormat="false" ht="144" hidden="false" customHeight="false" outlineLevel="0" collapsed="false">
      <c r="A213" s="43" t="s">
        <v>668</v>
      </c>
      <c r="B213" s="43" t="s">
        <v>669</v>
      </c>
      <c r="C213" s="43" t="s">
        <v>371</v>
      </c>
      <c r="D213" s="50" t="s">
        <v>659</v>
      </c>
      <c r="E213" s="46" t="n">
        <v>2265.2</v>
      </c>
      <c r="F213" s="46" t="n">
        <v>1</v>
      </c>
      <c r="G213" s="46" t="n">
        <v>2265.2</v>
      </c>
      <c r="H213" s="46" t="n">
        <v>1</v>
      </c>
      <c r="I213" s="46" t="n">
        <v>2265.2</v>
      </c>
      <c r="J213" s="46" t="n">
        <f aca="false">L213/K213</f>
        <v>2263.33333</v>
      </c>
      <c r="K213" s="46" t="n">
        <v>1</v>
      </c>
      <c r="L213" s="46" t="n">
        <v>2263.33333</v>
      </c>
      <c r="M213" s="46" t="n">
        <v>1</v>
      </c>
      <c r="N213" s="46" t="n">
        <v>2264.72334</v>
      </c>
      <c r="O213" s="50" t="s">
        <v>659</v>
      </c>
      <c r="P213" s="43" t="s">
        <v>670</v>
      </c>
      <c r="Q213" s="46" t="n">
        <f aca="false">H213-K213</f>
        <v>0</v>
      </c>
      <c r="R213" s="46" t="n">
        <f aca="false">I213-L213</f>
        <v>1.86666999999989</v>
      </c>
      <c r="S213" s="46"/>
      <c r="T213" s="47" t="n">
        <f aca="false">J213/E213-1</f>
        <v>-0.000824064100300115</v>
      </c>
      <c r="U213" s="43" t="s">
        <v>652</v>
      </c>
      <c r="V213" s="43"/>
      <c r="W213" s="43"/>
    </row>
    <row r="214" customFormat="false" ht="144" hidden="false" customHeight="false" outlineLevel="0" collapsed="false">
      <c r="A214" s="43" t="s">
        <v>671</v>
      </c>
      <c r="B214" s="43" t="s">
        <v>672</v>
      </c>
      <c r="C214" s="43" t="s">
        <v>371</v>
      </c>
      <c r="D214" s="50" t="s">
        <v>659</v>
      </c>
      <c r="E214" s="46" t="n">
        <v>2040.72</v>
      </c>
      <c r="F214" s="46" t="n">
        <v>1</v>
      </c>
      <c r="G214" s="46" t="n">
        <v>2040.72</v>
      </c>
      <c r="H214" s="46" t="n">
        <v>1</v>
      </c>
      <c r="I214" s="46" t="n">
        <v>2040.72</v>
      </c>
      <c r="J214" s="46" t="n">
        <f aca="false">L214/K214</f>
        <v>2024.93527</v>
      </c>
      <c r="K214" s="46" t="n">
        <v>1</v>
      </c>
      <c r="L214" s="46" t="n">
        <v>2024.93527</v>
      </c>
      <c r="M214" s="46" t="n">
        <v>1</v>
      </c>
      <c r="N214" s="46" t="n">
        <v>2022.16278</v>
      </c>
      <c r="O214" s="50" t="s">
        <v>659</v>
      </c>
      <c r="P214" s="43" t="s">
        <v>673</v>
      </c>
      <c r="Q214" s="46" t="n">
        <f aca="false">H214-K214</f>
        <v>0</v>
      </c>
      <c r="R214" s="46" t="n">
        <f aca="false">I214-L214</f>
        <v>15.7847300000001</v>
      </c>
      <c r="S214" s="46"/>
      <c r="T214" s="47" t="n">
        <f aca="false">J214/E214-1</f>
        <v>-0.00773488278646761</v>
      </c>
      <c r="U214" s="43" t="s">
        <v>649</v>
      </c>
      <c r="V214" s="43"/>
      <c r="W214" s="43"/>
    </row>
    <row r="215" customFormat="false" ht="160" hidden="false" customHeight="false" outlineLevel="0" collapsed="false">
      <c r="A215" s="43" t="s">
        <v>674</v>
      </c>
      <c r="B215" s="43" t="s">
        <v>675</v>
      </c>
      <c r="C215" s="43" t="s">
        <v>371</v>
      </c>
      <c r="D215" s="50" t="s">
        <v>659</v>
      </c>
      <c r="E215" s="46" t="n">
        <v>1344.54</v>
      </c>
      <c r="F215" s="46" t="n">
        <v>1</v>
      </c>
      <c r="G215" s="46" t="n">
        <v>1344.54</v>
      </c>
      <c r="H215" s="46" t="n">
        <v>1</v>
      </c>
      <c r="I215" s="46" t="n">
        <v>1344.54</v>
      </c>
      <c r="J215" s="46" t="n">
        <f aca="false">L215/K215</f>
        <v>1343.08333</v>
      </c>
      <c r="K215" s="46" t="n">
        <v>1</v>
      </c>
      <c r="L215" s="46" t="n">
        <v>1343.08333</v>
      </c>
      <c r="M215" s="46" t="n">
        <v>1</v>
      </c>
      <c r="N215" s="46" t="n">
        <v>1343.08333</v>
      </c>
      <c r="O215" s="50" t="s">
        <v>659</v>
      </c>
      <c r="P215" s="43" t="s">
        <v>676</v>
      </c>
      <c r="Q215" s="46" t="n">
        <f aca="false">H215-K215</f>
        <v>0</v>
      </c>
      <c r="R215" s="46" t="n">
        <f aca="false">I215-L215</f>
        <v>1.45667000000003</v>
      </c>
      <c r="S215" s="46"/>
      <c r="T215" s="47" t="n">
        <f aca="false">J215/E215-1</f>
        <v>-0.00108339655198064</v>
      </c>
      <c r="U215" s="43" t="s">
        <v>652</v>
      </c>
      <c r="V215" s="43"/>
      <c r="W215" s="43"/>
    </row>
    <row r="216" customFormat="false" ht="144" hidden="false" customHeight="false" outlineLevel="0" collapsed="false">
      <c r="A216" s="43" t="s">
        <v>677</v>
      </c>
      <c r="B216" s="43" t="s">
        <v>678</v>
      </c>
      <c r="C216" s="43" t="s">
        <v>371</v>
      </c>
      <c r="D216" s="50" t="s">
        <v>659</v>
      </c>
      <c r="E216" s="46" t="n">
        <v>1713.42</v>
      </c>
      <c r="F216" s="46" t="n">
        <v>1</v>
      </c>
      <c r="G216" s="46" t="n">
        <v>1713.42</v>
      </c>
      <c r="H216" s="46" t="n">
        <v>1</v>
      </c>
      <c r="I216" s="46" t="n">
        <v>1713.42</v>
      </c>
      <c r="J216" s="46" t="n">
        <f aca="false">L216/K216</f>
        <v>1641.66463</v>
      </c>
      <c r="K216" s="46" t="n">
        <v>1</v>
      </c>
      <c r="L216" s="46" t="n">
        <v>1641.66463</v>
      </c>
      <c r="M216" s="46" t="n">
        <v>1</v>
      </c>
      <c r="N216" s="46" t="n">
        <v>1642.19895</v>
      </c>
      <c r="O216" s="50" t="s">
        <v>659</v>
      </c>
      <c r="P216" s="43" t="s">
        <v>679</v>
      </c>
      <c r="Q216" s="46" t="n">
        <f aca="false">H216-K216</f>
        <v>0</v>
      </c>
      <c r="R216" s="46" t="n">
        <f aca="false">I216-L216</f>
        <v>71.7553700000001</v>
      </c>
      <c r="S216" s="46"/>
      <c r="T216" s="47" t="n">
        <f aca="false">J216/E216-1</f>
        <v>-0.041878447782797</v>
      </c>
      <c r="U216" s="43" t="s">
        <v>649</v>
      </c>
      <c r="V216" s="43"/>
      <c r="W216" s="43"/>
    </row>
    <row r="217" customFormat="false" ht="144" hidden="false" customHeight="false" outlineLevel="0" collapsed="false">
      <c r="A217" s="43" t="s">
        <v>680</v>
      </c>
      <c r="B217" s="43" t="s">
        <v>681</v>
      </c>
      <c r="C217" s="43" t="s">
        <v>371</v>
      </c>
      <c r="D217" s="50" t="s">
        <v>659</v>
      </c>
      <c r="E217" s="46" t="n">
        <v>1469.74</v>
      </c>
      <c r="F217" s="46" t="n">
        <v>1</v>
      </c>
      <c r="G217" s="46" t="n">
        <v>1469.74</v>
      </c>
      <c r="H217" s="46" t="n">
        <v>1</v>
      </c>
      <c r="I217" s="46" t="n">
        <v>1469.74</v>
      </c>
      <c r="J217" s="46" t="n">
        <v>0</v>
      </c>
      <c r="K217" s="46" t="n">
        <v>0</v>
      </c>
      <c r="L217" s="46" t="n">
        <v>734.16667</v>
      </c>
      <c r="M217" s="46" t="n">
        <v>1</v>
      </c>
      <c r="N217" s="46" t="n">
        <v>1468.83764</v>
      </c>
      <c r="O217" s="50" t="s">
        <v>659</v>
      </c>
      <c r="P217" s="43" t="s">
        <v>682</v>
      </c>
      <c r="Q217" s="46" t="n">
        <f aca="false">H217-K217</f>
        <v>1</v>
      </c>
      <c r="R217" s="46" t="n">
        <f aca="false">I217-L217</f>
        <v>735.57333</v>
      </c>
      <c r="S217" s="46"/>
      <c r="T217" s="47"/>
      <c r="U217" s="43" t="s">
        <v>652</v>
      </c>
      <c r="V217" s="43"/>
      <c r="W217" s="43"/>
    </row>
    <row r="218" customFormat="false" ht="191" hidden="false" customHeight="false" outlineLevel="0" collapsed="false">
      <c r="A218" s="43" t="s">
        <v>683</v>
      </c>
      <c r="B218" s="43" t="s">
        <v>684</v>
      </c>
      <c r="C218" s="43" t="s">
        <v>371</v>
      </c>
      <c r="D218" s="50" t="s">
        <v>659</v>
      </c>
      <c r="E218" s="46" t="n">
        <v>6002.34</v>
      </c>
      <c r="F218" s="46" t="n">
        <v>1</v>
      </c>
      <c r="G218" s="46" t="n">
        <v>6002.34</v>
      </c>
      <c r="H218" s="46" t="n">
        <v>0</v>
      </c>
      <c r="I218" s="46" t="n">
        <v>1500.583</v>
      </c>
      <c r="J218" s="46" t="n">
        <v>0</v>
      </c>
      <c r="K218" s="46" t="n">
        <v>0</v>
      </c>
      <c r="L218" s="46" t="n">
        <v>1499.48398</v>
      </c>
      <c r="M218" s="46" t="n">
        <v>0</v>
      </c>
      <c r="N218" s="46" t="n">
        <v>0</v>
      </c>
      <c r="O218" s="50" t="s">
        <v>659</v>
      </c>
      <c r="P218" s="43"/>
      <c r="Q218" s="46" t="n">
        <f aca="false">H218-K218</f>
        <v>0</v>
      </c>
      <c r="R218" s="46" t="n">
        <f aca="false">I218-L218</f>
        <v>1.09902000000011</v>
      </c>
      <c r="S218" s="46"/>
      <c r="T218" s="47"/>
      <c r="U218" s="43" t="s">
        <v>649</v>
      </c>
      <c r="V218" s="43"/>
      <c r="W218" s="43"/>
    </row>
    <row r="219" customFormat="false" ht="112" hidden="false" customHeight="false" outlineLevel="0" collapsed="false">
      <c r="A219" s="43" t="s">
        <v>685</v>
      </c>
      <c r="B219" s="43" t="s">
        <v>686</v>
      </c>
      <c r="C219" s="43" t="s">
        <v>371</v>
      </c>
      <c r="D219" s="50" t="s">
        <v>659</v>
      </c>
      <c r="E219" s="46" t="n">
        <v>263.54</v>
      </c>
      <c r="F219" s="46" t="n">
        <v>1</v>
      </c>
      <c r="G219" s="46" t="n">
        <v>263.54</v>
      </c>
      <c r="H219" s="46" t="n">
        <v>1</v>
      </c>
      <c r="I219" s="46" t="n">
        <v>263.54</v>
      </c>
      <c r="J219" s="46" t="n">
        <f aca="false">L219/K219</f>
        <v>259.72167</v>
      </c>
      <c r="K219" s="46" t="n">
        <v>1</v>
      </c>
      <c r="L219" s="46" t="n">
        <v>259.72167</v>
      </c>
      <c r="M219" s="46" t="n">
        <v>1</v>
      </c>
      <c r="N219" s="46" t="n">
        <v>259.72167</v>
      </c>
      <c r="O219" s="50" t="s">
        <v>659</v>
      </c>
      <c r="P219" s="43" t="s">
        <v>687</v>
      </c>
      <c r="Q219" s="46" t="n">
        <f aca="false">H219-K219</f>
        <v>0</v>
      </c>
      <c r="R219" s="46" t="n">
        <f aca="false">I219-L219</f>
        <v>3.81833</v>
      </c>
      <c r="S219" s="46"/>
      <c r="T219" s="47" t="n">
        <f aca="false">J219/E219-1</f>
        <v>-0.0144886165288002</v>
      </c>
      <c r="U219" s="43" t="s">
        <v>688</v>
      </c>
      <c r="V219" s="43"/>
      <c r="W219" s="43"/>
    </row>
    <row r="220" customFormat="false" ht="128" hidden="false" customHeight="false" outlineLevel="0" collapsed="false">
      <c r="A220" s="43" t="s">
        <v>689</v>
      </c>
      <c r="B220" s="43" t="s">
        <v>690</v>
      </c>
      <c r="C220" s="43" t="s">
        <v>371</v>
      </c>
      <c r="D220" s="50" t="s">
        <v>659</v>
      </c>
      <c r="E220" s="46" t="n">
        <v>303.54</v>
      </c>
      <c r="F220" s="46" t="n">
        <v>1</v>
      </c>
      <c r="G220" s="46" t="n">
        <v>303.54</v>
      </c>
      <c r="H220" s="46" t="n">
        <v>1</v>
      </c>
      <c r="I220" s="46" t="n">
        <v>303.54</v>
      </c>
      <c r="J220" s="46" t="n">
        <f aca="false">L220/K220</f>
        <v>293.05579</v>
      </c>
      <c r="K220" s="46" t="n">
        <v>1</v>
      </c>
      <c r="L220" s="46" t="n">
        <v>293.05579</v>
      </c>
      <c r="M220" s="46" t="n">
        <v>1</v>
      </c>
      <c r="N220" s="46" t="n">
        <v>293.05579</v>
      </c>
      <c r="O220" s="50" t="s">
        <v>659</v>
      </c>
      <c r="P220" s="43" t="s">
        <v>691</v>
      </c>
      <c r="Q220" s="46" t="n">
        <f aca="false">H220-K220</f>
        <v>0</v>
      </c>
      <c r="R220" s="46" t="n">
        <f aca="false">I220-L220</f>
        <v>10.48421</v>
      </c>
      <c r="S220" s="46"/>
      <c r="T220" s="47" t="n">
        <f aca="false">J220/E220-1</f>
        <v>-0.0345397970613429</v>
      </c>
      <c r="U220" s="43" t="s">
        <v>688</v>
      </c>
      <c r="V220" s="43"/>
      <c r="W220" s="43"/>
    </row>
    <row r="221" customFormat="false" ht="112" hidden="false" customHeight="false" outlineLevel="0" collapsed="false">
      <c r="A221" s="43" t="s">
        <v>692</v>
      </c>
      <c r="B221" s="43" t="s">
        <v>693</v>
      </c>
      <c r="C221" s="43" t="s">
        <v>371</v>
      </c>
      <c r="D221" s="50" t="s">
        <v>659</v>
      </c>
      <c r="E221" s="46" t="n">
        <v>295.8</v>
      </c>
      <c r="F221" s="46" t="n">
        <v>2</v>
      </c>
      <c r="G221" s="46" t="n">
        <v>591.6</v>
      </c>
      <c r="H221" s="46" t="n">
        <v>2</v>
      </c>
      <c r="I221" s="46" t="n">
        <v>591.6</v>
      </c>
      <c r="J221" s="46" t="n">
        <f aca="false">L221/K221</f>
        <v>284.861665</v>
      </c>
      <c r="K221" s="46" t="n">
        <v>2</v>
      </c>
      <c r="L221" s="46" t="n">
        <v>569.72333</v>
      </c>
      <c r="M221" s="46" t="n">
        <v>2</v>
      </c>
      <c r="N221" s="46" t="n">
        <v>569.72333</v>
      </c>
      <c r="O221" s="50" t="s">
        <v>659</v>
      </c>
      <c r="P221" s="43" t="s">
        <v>694</v>
      </c>
      <c r="Q221" s="46" t="n">
        <f aca="false">H221-K221</f>
        <v>0</v>
      </c>
      <c r="R221" s="46" t="n">
        <f aca="false">I221-L221</f>
        <v>21.87667</v>
      </c>
      <c r="S221" s="46"/>
      <c r="T221" s="47" t="n">
        <f aca="false">J221/E221-1</f>
        <v>-0.0369788201487491</v>
      </c>
      <c r="U221" s="43" t="s">
        <v>688</v>
      </c>
      <c r="V221" s="43"/>
      <c r="W221" s="43"/>
    </row>
    <row r="222" customFormat="false" ht="128" hidden="false" customHeight="false" outlineLevel="0" collapsed="false">
      <c r="A222" s="43" t="s">
        <v>695</v>
      </c>
      <c r="B222" s="43" t="s">
        <v>696</v>
      </c>
      <c r="C222" s="43" t="s">
        <v>371</v>
      </c>
      <c r="D222" s="50" t="s">
        <v>659</v>
      </c>
      <c r="E222" s="46" t="n">
        <v>295.187</v>
      </c>
      <c r="F222" s="46" t="n">
        <v>2</v>
      </c>
      <c r="G222" s="46" t="n">
        <v>590.374</v>
      </c>
      <c r="H222" s="46" t="n">
        <v>2</v>
      </c>
      <c r="I222" s="46" t="n">
        <v>590.374</v>
      </c>
      <c r="J222" s="46" t="n">
        <f aca="false">L222/K222</f>
        <v>291.527915</v>
      </c>
      <c r="K222" s="46" t="n">
        <v>2</v>
      </c>
      <c r="L222" s="46" t="n">
        <v>583.05583</v>
      </c>
      <c r="M222" s="46" t="n">
        <v>2</v>
      </c>
      <c r="N222" s="46" t="n">
        <v>583.05583</v>
      </c>
      <c r="O222" s="50" t="s">
        <v>659</v>
      </c>
      <c r="P222" s="43" t="s">
        <v>697</v>
      </c>
      <c r="Q222" s="46" t="n">
        <f aca="false">H222-K222</f>
        <v>0</v>
      </c>
      <c r="R222" s="46" t="n">
        <f aca="false">I222-L222</f>
        <v>7.31817000000001</v>
      </c>
      <c r="S222" s="46"/>
      <c r="T222" s="47" t="n">
        <f aca="false">J222/E222-1</f>
        <v>-0.0123958202766382</v>
      </c>
      <c r="U222" s="43" t="s">
        <v>688</v>
      </c>
      <c r="V222" s="43"/>
      <c r="W222" s="43"/>
    </row>
    <row r="223" customFormat="false" ht="112" hidden="false" customHeight="false" outlineLevel="0" collapsed="false">
      <c r="A223" s="43" t="s">
        <v>698</v>
      </c>
      <c r="B223" s="43" t="s">
        <v>699</v>
      </c>
      <c r="C223" s="43" t="s">
        <v>371</v>
      </c>
      <c r="D223" s="50" t="s">
        <v>659</v>
      </c>
      <c r="E223" s="46" t="n">
        <v>297.705</v>
      </c>
      <c r="F223" s="46" t="n">
        <v>2</v>
      </c>
      <c r="G223" s="46" t="n">
        <v>595.41</v>
      </c>
      <c r="H223" s="46" t="n">
        <v>2</v>
      </c>
      <c r="I223" s="46" t="n">
        <v>595.41</v>
      </c>
      <c r="J223" s="46" t="n">
        <f aca="false">L223/K223</f>
        <v>286.097045</v>
      </c>
      <c r="K223" s="46" t="n">
        <v>2</v>
      </c>
      <c r="L223" s="46" t="n">
        <v>572.19409</v>
      </c>
      <c r="M223" s="46" t="n">
        <v>2</v>
      </c>
      <c r="N223" s="46" t="n">
        <v>572.19409</v>
      </c>
      <c r="O223" s="50" t="s">
        <v>659</v>
      </c>
      <c r="P223" s="43" t="s">
        <v>700</v>
      </c>
      <c r="Q223" s="46" t="n">
        <f aca="false">H223-K223</f>
        <v>0</v>
      </c>
      <c r="R223" s="46" t="n">
        <f aca="false">I223-L223</f>
        <v>23.21591</v>
      </c>
      <c r="S223" s="46"/>
      <c r="T223" s="47" t="n">
        <f aca="false">J223/E223-1</f>
        <v>-0.0389914680640231</v>
      </c>
      <c r="U223" s="43" t="s">
        <v>688</v>
      </c>
      <c r="V223" s="43"/>
      <c r="W223" s="43"/>
    </row>
    <row r="224" customFormat="false" ht="112" hidden="false" customHeight="false" outlineLevel="0" collapsed="false">
      <c r="A224" s="43" t="s">
        <v>701</v>
      </c>
      <c r="B224" s="43" t="s">
        <v>702</v>
      </c>
      <c r="C224" s="43" t="s">
        <v>371</v>
      </c>
      <c r="D224" s="50" t="s">
        <v>659</v>
      </c>
      <c r="E224" s="46" t="n">
        <v>288.48</v>
      </c>
      <c r="F224" s="46" t="n">
        <v>2</v>
      </c>
      <c r="G224" s="46" t="n">
        <v>576.96</v>
      </c>
      <c r="H224" s="46" t="n">
        <v>2</v>
      </c>
      <c r="I224" s="46" t="n">
        <v>576.96</v>
      </c>
      <c r="J224" s="46" t="n">
        <f aca="false">L224/K224</f>
        <v>271.262275</v>
      </c>
      <c r="K224" s="46" t="n">
        <v>2</v>
      </c>
      <c r="L224" s="46" t="n">
        <v>542.52455</v>
      </c>
      <c r="M224" s="46" t="n">
        <v>2</v>
      </c>
      <c r="N224" s="46" t="n">
        <v>542.52455</v>
      </c>
      <c r="O224" s="50" t="s">
        <v>659</v>
      </c>
      <c r="P224" s="43" t="s">
        <v>703</v>
      </c>
      <c r="Q224" s="46" t="n">
        <f aca="false">H224-K224</f>
        <v>0</v>
      </c>
      <c r="R224" s="46" t="n">
        <f aca="false">I224-L224</f>
        <v>34.4354500000001</v>
      </c>
      <c r="S224" s="46"/>
      <c r="T224" s="47" t="n">
        <f aca="false">J224/E224-1</f>
        <v>-0.059684293538547</v>
      </c>
      <c r="U224" s="43" t="s">
        <v>688</v>
      </c>
      <c r="V224" s="43"/>
      <c r="W224" s="43"/>
    </row>
    <row r="225" customFormat="false" ht="128" hidden="false" customHeight="false" outlineLevel="0" collapsed="false">
      <c r="A225" s="43" t="s">
        <v>704</v>
      </c>
      <c r="B225" s="43" t="s">
        <v>705</v>
      </c>
      <c r="C225" s="43" t="s">
        <v>371</v>
      </c>
      <c r="D225" s="45" t="s">
        <v>659</v>
      </c>
      <c r="E225" s="46" t="n">
        <v>295.875</v>
      </c>
      <c r="F225" s="46" t="n">
        <v>2</v>
      </c>
      <c r="G225" s="46" t="n">
        <v>591.75</v>
      </c>
      <c r="H225" s="46" t="n">
        <v>2</v>
      </c>
      <c r="I225" s="46" t="n">
        <v>591.75</v>
      </c>
      <c r="J225" s="46" t="n">
        <f aca="false">L225/K225</f>
        <v>284.083525</v>
      </c>
      <c r="K225" s="46" t="n">
        <v>2</v>
      </c>
      <c r="L225" s="46" t="n">
        <v>568.16705</v>
      </c>
      <c r="M225" s="46" t="n">
        <v>2</v>
      </c>
      <c r="N225" s="46" t="n">
        <v>568.16705</v>
      </c>
      <c r="O225" s="45" t="s">
        <v>659</v>
      </c>
      <c r="P225" s="43" t="s">
        <v>706</v>
      </c>
      <c r="Q225" s="46" t="n">
        <f aca="false">H225-K225</f>
        <v>0</v>
      </c>
      <c r="R225" s="46" t="n">
        <f aca="false">I225-L225</f>
        <v>23.58295</v>
      </c>
      <c r="S225" s="46"/>
      <c r="T225" s="47" t="n">
        <f aca="false">J225/E225-1</f>
        <v>-0.0398528939585974</v>
      </c>
      <c r="U225" s="43" t="s">
        <v>688</v>
      </c>
      <c r="V225" s="43"/>
      <c r="W225" s="43"/>
    </row>
    <row r="226" customFormat="false" ht="144" hidden="false" customHeight="false" outlineLevel="0" collapsed="false">
      <c r="A226" s="43" t="s">
        <v>707</v>
      </c>
      <c r="B226" s="43" t="s">
        <v>708</v>
      </c>
      <c r="C226" s="43" t="s">
        <v>371</v>
      </c>
      <c r="D226" s="50" t="s">
        <v>659</v>
      </c>
      <c r="E226" s="46" t="n">
        <v>457.404</v>
      </c>
      <c r="F226" s="46" t="n">
        <v>1</v>
      </c>
      <c r="G226" s="46" t="n">
        <v>457.404</v>
      </c>
      <c r="H226" s="46" t="n">
        <v>1</v>
      </c>
      <c r="I226" s="46" t="n">
        <v>457.404</v>
      </c>
      <c r="J226" s="46" t="n">
        <f aca="false">L226/K226</f>
        <v>456</v>
      </c>
      <c r="K226" s="46" t="n">
        <v>1</v>
      </c>
      <c r="L226" s="46" t="n">
        <v>456</v>
      </c>
      <c r="M226" s="46" t="n">
        <v>1</v>
      </c>
      <c r="N226" s="46" t="n">
        <v>457.39</v>
      </c>
      <c r="O226" s="50" t="s">
        <v>659</v>
      </c>
      <c r="P226" s="43" t="s">
        <v>709</v>
      </c>
      <c r="Q226" s="46" t="n">
        <f aca="false">H226-K226</f>
        <v>0</v>
      </c>
      <c r="R226" s="46" t="n">
        <f aca="false">I226-L226</f>
        <v>1.404</v>
      </c>
      <c r="S226" s="46"/>
      <c r="T226" s="47" t="n">
        <f aca="false">J226/E226-1</f>
        <v>-0.0030694965500957</v>
      </c>
      <c r="U226" s="43" t="s">
        <v>652</v>
      </c>
      <c r="V226" s="43"/>
      <c r="W226" s="43"/>
    </row>
    <row r="227" customFormat="false" ht="128" hidden="false" customHeight="false" outlineLevel="0" collapsed="false">
      <c r="A227" s="43" t="s">
        <v>710</v>
      </c>
      <c r="B227" s="43" t="s">
        <v>711</v>
      </c>
      <c r="C227" s="43" t="s">
        <v>371</v>
      </c>
      <c r="D227" s="50" t="s">
        <v>659</v>
      </c>
      <c r="E227" s="46" t="n">
        <v>398.72</v>
      </c>
      <c r="F227" s="46" t="n">
        <v>1</v>
      </c>
      <c r="G227" s="46" t="n">
        <v>398.72</v>
      </c>
      <c r="H227" s="46" t="n">
        <v>1</v>
      </c>
      <c r="I227" s="46" t="n">
        <v>398.72</v>
      </c>
      <c r="J227" s="46" t="n">
        <f aca="false">L227/K227</f>
        <v>361.33333</v>
      </c>
      <c r="K227" s="46" t="n">
        <v>1</v>
      </c>
      <c r="L227" s="46" t="n">
        <v>361.33333</v>
      </c>
      <c r="M227" s="46" t="n">
        <v>1</v>
      </c>
      <c r="N227" s="46" t="n">
        <v>362.72333</v>
      </c>
      <c r="O227" s="50" t="s">
        <v>659</v>
      </c>
      <c r="P227" s="43" t="s">
        <v>712</v>
      </c>
      <c r="Q227" s="46" t="n">
        <f aca="false">H227-K227</f>
        <v>0</v>
      </c>
      <c r="R227" s="46" t="n">
        <f aca="false">I227-L227</f>
        <v>37.38667</v>
      </c>
      <c r="S227" s="46"/>
      <c r="T227" s="47" t="n">
        <f aca="false">J227/E227-1</f>
        <v>-0.0937667285313003</v>
      </c>
      <c r="U227" s="43" t="s">
        <v>652</v>
      </c>
      <c r="V227" s="43"/>
      <c r="W227" s="43"/>
    </row>
    <row r="228" customFormat="false" ht="144" hidden="false" customHeight="false" outlineLevel="0" collapsed="false">
      <c r="A228" s="43" t="s">
        <v>713</v>
      </c>
      <c r="B228" s="43" t="s">
        <v>714</v>
      </c>
      <c r="C228" s="43" t="s">
        <v>371</v>
      </c>
      <c r="D228" s="45" t="s">
        <v>659</v>
      </c>
      <c r="E228" s="46" t="n">
        <v>377.4</v>
      </c>
      <c r="F228" s="46" t="n">
        <v>1</v>
      </c>
      <c r="G228" s="46" t="n">
        <v>377.4</v>
      </c>
      <c r="H228" s="46" t="n">
        <v>1</v>
      </c>
      <c r="I228" s="46" t="n">
        <v>377.4</v>
      </c>
      <c r="J228" s="46" t="n">
        <f aca="false">L228/K228</f>
        <v>377.39</v>
      </c>
      <c r="K228" s="46" t="n">
        <v>1</v>
      </c>
      <c r="L228" s="46" t="n">
        <v>377.39</v>
      </c>
      <c r="M228" s="46" t="n">
        <v>1</v>
      </c>
      <c r="N228" s="46" t="n">
        <v>377.39</v>
      </c>
      <c r="O228" s="45" t="s">
        <v>659</v>
      </c>
      <c r="P228" s="43" t="s">
        <v>715</v>
      </c>
      <c r="Q228" s="46" t="n">
        <f aca="false">H228-K228</f>
        <v>0</v>
      </c>
      <c r="R228" s="46" t="n">
        <f aca="false">I228-L228</f>
        <v>0.00999999999999091</v>
      </c>
      <c r="S228" s="46"/>
      <c r="T228" s="47" t="n">
        <f aca="false">J228/E228-1</f>
        <v>-2.64970853205426E-005</v>
      </c>
      <c r="U228" s="43" t="s">
        <v>716</v>
      </c>
      <c r="V228" s="43"/>
      <c r="W228" s="43"/>
    </row>
    <row r="229" customFormat="false" ht="144" hidden="false" customHeight="false" outlineLevel="0" collapsed="false">
      <c r="A229" s="43" t="s">
        <v>717</v>
      </c>
      <c r="B229" s="43" t="s">
        <v>718</v>
      </c>
      <c r="C229" s="43" t="s">
        <v>371</v>
      </c>
      <c r="D229" s="45" t="s">
        <v>659</v>
      </c>
      <c r="E229" s="46" t="n">
        <v>376.05</v>
      </c>
      <c r="F229" s="46" t="n">
        <v>1</v>
      </c>
      <c r="G229" s="46" t="n">
        <v>376.05</v>
      </c>
      <c r="H229" s="46" t="n">
        <v>1</v>
      </c>
      <c r="I229" s="46" t="n">
        <v>376.05</v>
      </c>
      <c r="J229" s="46" t="n">
        <f aca="false">L229/K229</f>
        <v>375.97333</v>
      </c>
      <c r="K229" s="46" t="n">
        <v>1</v>
      </c>
      <c r="L229" s="46" t="n">
        <v>375.97333</v>
      </c>
      <c r="M229" s="46" t="n">
        <v>1</v>
      </c>
      <c r="N229" s="46" t="n">
        <v>375.97333</v>
      </c>
      <c r="O229" s="45" t="s">
        <v>659</v>
      </c>
      <c r="P229" s="43" t="s">
        <v>719</v>
      </c>
      <c r="Q229" s="46" t="n">
        <f aca="false">H229-K229</f>
        <v>0</v>
      </c>
      <c r="R229" s="46" t="n">
        <f aca="false">I229-L229</f>
        <v>0.0766700000000355</v>
      </c>
      <c r="S229" s="46"/>
      <c r="T229" s="47" t="n">
        <f aca="false">J229/E229-1</f>
        <v>-0.000203882462438631</v>
      </c>
      <c r="U229" s="43" t="s">
        <v>716</v>
      </c>
      <c r="V229" s="43"/>
      <c r="W229" s="43"/>
    </row>
    <row r="230" customFormat="false" ht="128" hidden="false" customHeight="false" outlineLevel="0" collapsed="false">
      <c r="A230" s="43" t="s">
        <v>720</v>
      </c>
      <c r="B230" s="43" t="s">
        <v>721</v>
      </c>
      <c r="C230" s="43" t="s">
        <v>371</v>
      </c>
      <c r="D230" s="50" t="s">
        <v>659</v>
      </c>
      <c r="E230" s="46" t="n">
        <v>1825.19</v>
      </c>
      <c r="F230" s="46" t="n">
        <v>1</v>
      </c>
      <c r="G230" s="46" t="n">
        <v>1825.19</v>
      </c>
      <c r="H230" s="46" t="n">
        <v>1</v>
      </c>
      <c r="I230" s="46" t="n">
        <v>1825.19</v>
      </c>
      <c r="J230" s="46" t="n">
        <v>0</v>
      </c>
      <c r="K230" s="46" t="n">
        <v>0</v>
      </c>
      <c r="L230" s="46" t="n">
        <v>366.66916</v>
      </c>
      <c r="M230" s="46" t="n">
        <v>1</v>
      </c>
      <c r="N230" s="46" t="n">
        <v>366.66916</v>
      </c>
      <c r="O230" s="50" t="s">
        <v>659</v>
      </c>
      <c r="P230" s="43" t="s">
        <v>722</v>
      </c>
      <c r="Q230" s="46" t="n">
        <f aca="false">H230-K230</f>
        <v>1</v>
      </c>
      <c r="R230" s="46" t="n">
        <f aca="false">I230-L230</f>
        <v>1458.52084</v>
      </c>
      <c r="S230" s="46"/>
      <c r="T230" s="47"/>
      <c r="U230" s="43" t="s">
        <v>688</v>
      </c>
      <c r="V230" s="43"/>
      <c r="W230" s="43"/>
    </row>
    <row r="231" customFormat="false" ht="144" hidden="false" customHeight="false" outlineLevel="0" collapsed="false">
      <c r="A231" s="43" t="s">
        <v>723</v>
      </c>
      <c r="B231" s="43" t="s">
        <v>724</v>
      </c>
      <c r="C231" s="43" t="s">
        <v>371</v>
      </c>
      <c r="D231" s="50" t="s">
        <v>659</v>
      </c>
      <c r="E231" s="46" t="n">
        <v>1921.41</v>
      </c>
      <c r="F231" s="46" t="n">
        <v>1</v>
      </c>
      <c r="G231" s="46" t="n">
        <v>1921.41</v>
      </c>
      <c r="H231" s="46" t="n">
        <v>0</v>
      </c>
      <c r="I231" s="46" t="n">
        <v>960.705</v>
      </c>
      <c r="J231" s="46" t="n">
        <f aca="false">L231/K231</f>
        <v>1919.40071</v>
      </c>
      <c r="K231" s="46" t="n">
        <v>1</v>
      </c>
      <c r="L231" s="46" t="n">
        <v>1919.40071</v>
      </c>
      <c r="M231" s="46" t="n">
        <v>1</v>
      </c>
      <c r="N231" s="46" t="n">
        <v>1919.40071</v>
      </c>
      <c r="O231" s="50" t="s">
        <v>659</v>
      </c>
      <c r="P231" s="43" t="s">
        <v>725</v>
      </c>
      <c r="Q231" s="46" t="n">
        <f aca="false">H231-K231</f>
        <v>-1</v>
      </c>
      <c r="R231" s="46" t="n">
        <f aca="false">I231-L231</f>
        <v>-958.69571</v>
      </c>
      <c r="S231" s="46"/>
      <c r="T231" s="47" t="n">
        <f aca="false">J231/E231-1</f>
        <v>-0.00104573724504409</v>
      </c>
      <c r="U231" s="43" t="s">
        <v>649</v>
      </c>
      <c r="V231" s="43"/>
      <c r="W231" s="43"/>
    </row>
    <row r="232" customFormat="false" ht="144" hidden="false" customHeight="false" outlineLevel="0" collapsed="false">
      <c r="A232" s="43" t="s">
        <v>726</v>
      </c>
      <c r="B232" s="43" t="s">
        <v>727</v>
      </c>
      <c r="C232" s="43" t="s">
        <v>371</v>
      </c>
      <c r="D232" s="50" t="s">
        <v>659</v>
      </c>
      <c r="E232" s="46" t="n">
        <v>1982.61</v>
      </c>
      <c r="F232" s="46" t="n">
        <v>1</v>
      </c>
      <c r="G232" s="46" t="n">
        <v>1982.61</v>
      </c>
      <c r="H232" s="46" t="n">
        <v>0</v>
      </c>
      <c r="I232" s="46" t="n">
        <v>991.305</v>
      </c>
      <c r="J232" s="46" t="n">
        <f aca="false">L232/K232</f>
        <v>1981.06165</v>
      </c>
      <c r="K232" s="46" t="n">
        <v>1</v>
      </c>
      <c r="L232" s="46" t="n">
        <v>1981.06165</v>
      </c>
      <c r="M232" s="46" t="n">
        <v>0</v>
      </c>
      <c r="N232" s="46" t="n">
        <f aca="false">1981.06</f>
        <v>1981.06</v>
      </c>
      <c r="O232" s="50" t="s">
        <v>659</v>
      </c>
      <c r="P232" s="43" t="s">
        <v>728</v>
      </c>
      <c r="Q232" s="46" t="n">
        <f aca="false">H232-K232</f>
        <v>-1</v>
      </c>
      <c r="R232" s="46" t="n">
        <f aca="false">I232-L232</f>
        <v>-989.75665</v>
      </c>
      <c r="S232" s="46"/>
      <c r="T232" s="47" t="n">
        <f aca="false">J232/E232-1</f>
        <v>-0.000780965494978747</v>
      </c>
      <c r="U232" s="43" t="s">
        <v>649</v>
      </c>
      <c r="V232" s="43"/>
      <c r="W232" s="43"/>
    </row>
    <row r="233" customFormat="false" ht="175" hidden="false" customHeight="false" outlineLevel="0" collapsed="false">
      <c r="A233" s="43" t="s">
        <v>729</v>
      </c>
      <c r="B233" s="43" t="s">
        <v>730</v>
      </c>
      <c r="C233" s="43" t="s">
        <v>371</v>
      </c>
      <c r="D233" s="50" t="s">
        <v>659</v>
      </c>
      <c r="E233" s="46" t="n">
        <v>8706.38</v>
      </c>
      <c r="F233" s="46" t="n">
        <v>1</v>
      </c>
      <c r="G233" s="46" t="n">
        <v>8706.38</v>
      </c>
      <c r="H233" s="46" t="n">
        <v>0</v>
      </c>
      <c r="I233" s="46" t="n">
        <v>2000</v>
      </c>
      <c r="J233" s="46" t="n">
        <v>0</v>
      </c>
      <c r="K233" s="46" t="n">
        <v>0</v>
      </c>
      <c r="L233" s="46" t="n">
        <v>2850</v>
      </c>
      <c r="M233" s="46" t="n">
        <v>0</v>
      </c>
      <c r="N233" s="46" t="n">
        <v>0</v>
      </c>
      <c r="O233" s="50" t="s">
        <v>659</v>
      </c>
      <c r="P233" s="43"/>
      <c r="Q233" s="46" t="n">
        <f aca="false">H233-K233</f>
        <v>0</v>
      </c>
      <c r="R233" s="46" t="n">
        <f aca="false">I233-L233</f>
        <v>-850</v>
      </c>
      <c r="S233" s="46"/>
      <c r="T233" s="47"/>
      <c r="U233" s="43" t="s">
        <v>652</v>
      </c>
      <c r="V233" s="43"/>
      <c r="W233" s="43"/>
    </row>
    <row r="234" customFormat="false" ht="144" hidden="false" customHeight="false" outlineLevel="0" collapsed="false">
      <c r="A234" s="43" t="s">
        <v>731</v>
      </c>
      <c r="B234" s="43" t="s">
        <v>732</v>
      </c>
      <c r="C234" s="43" t="s">
        <v>371</v>
      </c>
      <c r="D234" s="50" t="s">
        <v>659</v>
      </c>
      <c r="E234" s="46" t="n">
        <v>2027.09</v>
      </c>
      <c r="F234" s="46" t="n">
        <v>1</v>
      </c>
      <c r="G234" s="46" t="n">
        <v>2027.09</v>
      </c>
      <c r="H234" s="46" t="n">
        <v>0</v>
      </c>
      <c r="I234" s="46" t="n">
        <v>1013.54</v>
      </c>
      <c r="J234" s="46" t="n">
        <v>0</v>
      </c>
      <c r="K234" s="46" t="n">
        <v>0</v>
      </c>
      <c r="L234" s="46" t="n">
        <v>1012.21798</v>
      </c>
      <c r="M234" s="46" t="n">
        <v>0</v>
      </c>
      <c r="N234" s="46" t="n">
        <v>0</v>
      </c>
      <c r="O234" s="50" t="s">
        <v>659</v>
      </c>
      <c r="P234" s="43"/>
      <c r="Q234" s="46" t="n">
        <f aca="false">H234-K234</f>
        <v>0</v>
      </c>
      <c r="R234" s="46" t="n">
        <f aca="false">I234-L234</f>
        <v>1.32201999999995</v>
      </c>
      <c r="S234" s="46"/>
      <c r="T234" s="47"/>
      <c r="U234" s="43" t="s">
        <v>649</v>
      </c>
      <c r="V234" s="43"/>
      <c r="W234" s="43"/>
    </row>
    <row r="235" customFormat="false" ht="144" hidden="false" customHeight="false" outlineLevel="0" collapsed="false">
      <c r="A235" s="43" t="s">
        <v>733</v>
      </c>
      <c r="B235" s="43" t="s">
        <v>734</v>
      </c>
      <c r="C235" s="43" t="s">
        <v>371</v>
      </c>
      <c r="D235" s="50" t="s">
        <v>659</v>
      </c>
      <c r="E235" s="46" t="n">
        <v>2131.91</v>
      </c>
      <c r="F235" s="46" t="n">
        <v>1</v>
      </c>
      <c r="G235" s="46" t="n">
        <v>2131.91</v>
      </c>
      <c r="H235" s="46" t="n">
        <v>0</v>
      </c>
      <c r="I235" s="46" t="n">
        <v>1065.953</v>
      </c>
      <c r="J235" s="46" t="n">
        <f aca="false">L235/K235</f>
        <v>2130.38</v>
      </c>
      <c r="K235" s="46" t="n">
        <v>1</v>
      </c>
      <c r="L235" s="46" t="n">
        <v>2130.38</v>
      </c>
      <c r="M235" s="46" t="n">
        <v>1</v>
      </c>
      <c r="N235" s="46" t="n">
        <v>2130.975</v>
      </c>
      <c r="O235" s="50" t="s">
        <v>659</v>
      </c>
      <c r="P235" s="43" t="s">
        <v>735</v>
      </c>
      <c r="Q235" s="46" t="n">
        <f aca="false">H235-K235</f>
        <v>-1</v>
      </c>
      <c r="R235" s="46" t="n">
        <f aca="false">I235-L235</f>
        <v>-1064.427</v>
      </c>
      <c r="S235" s="46"/>
      <c r="T235" s="47" t="n">
        <f aca="false">J235/E235-1</f>
        <v>-0.000717666317996413</v>
      </c>
      <c r="U235" s="43" t="s">
        <v>649</v>
      </c>
      <c r="V235" s="43"/>
      <c r="W235" s="43"/>
    </row>
    <row r="236" customFormat="false" ht="128" hidden="false" customHeight="false" outlineLevel="0" collapsed="false">
      <c r="A236" s="43" t="s">
        <v>736</v>
      </c>
      <c r="B236" s="43" t="s">
        <v>737</v>
      </c>
      <c r="C236" s="43" t="s">
        <v>371</v>
      </c>
      <c r="D236" s="50" t="s">
        <v>659</v>
      </c>
      <c r="E236" s="46" t="n">
        <v>1189.77</v>
      </c>
      <c r="F236" s="46" t="n">
        <v>1</v>
      </c>
      <c r="G236" s="46" t="n">
        <v>1189.77</v>
      </c>
      <c r="H236" s="46" t="n">
        <v>0</v>
      </c>
      <c r="I236" s="46" t="n">
        <v>594.885</v>
      </c>
      <c r="J236" s="46" t="n">
        <v>0</v>
      </c>
      <c r="K236" s="46" t="n">
        <v>0</v>
      </c>
      <c r="L236" s="46" t="n">
        <v>594.19142</v>
      </c>
      <c r="M236" s="46" t="n">
        <v>0</v>
      </c>
      <c r="N236" s="46" t="n">
        <v>0</v>
      </c>
      <c r="O236" s="50" t="s">
        <v>659</v>
      </c>
      <c r="P236" s="43"/>
      <c r="Q236" s="46" t="n">
        <f aca="false">H236-K236</f>
        <v>0</v>
      </c>
      <c r="R236" s="46" t="n">
        <f aca="false">I236-L236</f>
        <v>0.693579999999997</v>
      </c>
      <c r="S236" s="46"/>
      <c r="T236" s="47"/>
      <c r="U236" s="43" t="s">
        <v>649</v>
      </c>
      <c r="V236" s="43"/>
      <c r="W236" s="43"/>
    </row>
    <row r="237" customFormat="false" ht="191" hidden="false" customHeight="false" outlineLevel="0" collapsed="false">
      <c r="A237" s="43" t="s">
        <v>738</v>
      </c>
      <c r="B237" s="43" t="s">
        <v>739</v>
      </c>
      <c r="C237" s="43" t="s">
        <v>371</v>
      </c>
      <c r="D237" s="50" t="s">
        <v>659</v>
      </c>
      <c r="E237" s="46" t="n">
        <v>5873.66</v>
      </c>
      <c r="F237" s="46" t="n">
        <v>1</v>
      </c>
      <c r="G237" s="46" t="n">
        <v>5873.66</v>
      </c>
      <c r="H237" s="46" t="n">
        <v>0</v>
      </c>
      <c r="I237" s="46" t="n">
        <v>978.943</v>
      </c>
      <c r="J237" s="46" t="n">
        <f aca="false">L237/K237</f>
        <v>5826.66668</v>
      </c>
      <c r="K237" s="46" t="n">
        <v>1</v>
      </c>
      <c r="L237" s="46" t="n">
        <v>5826.66668</v>
      </c>
      <c r="M237" s="46" t="n">
        <v>1</v>
      </c>
      <c r="N237" s="46" t="n">
        <v>5813.29246</v>
      </c>
      <c r="O237" s="50" t="s">
        <v>659</v>
      </c>
      <c r="P237" s="43" t="s">
        <v>740</v>
      </c>
      <c r="Q237" s="46" t="n">
        <f aca="false">H237-K237</f>
        <v>-1</v>
      </c>
      <c r="R237" s="46" t="n">
        <f aca="false">I237-L237</f>
        <v>-4847.72368</v>
      </c>
      <c r="S237" s="46"/>
      <c r="T237" s="47" t="n">
        <f aca="false">J237/E237-1</f>
        <v>-0.00800068781645513</v>
      </c>
      <c r="U237" s="43" t="s">
        <v>652</v>
      </c>
      <c r="V237" s="43"/>
      <c r="W237" s="43"/>
    </row>
    <row r="238" customFormat="false" ht="128" hidden="false" customHeight="false" outlineLevel="0" collapsed="false">
      <c r="A238" s="43" t="s">
        <v>741</v>
      </c>
      <c r="B238" s="43" t="s">
        <v>742</v>
      </c>
      <c r="C238" s="43" t="s">
        <v>371</v>
      </c>
      <c r="D238" s="50" t="s">
        <v>80</v>
      </c>
      <c r="E238" s="46" t="n">
        <v>1225.2</v>
      </c>
      <c r="F238" s="46" t="n">
        <v>1</v>
      </c>
      <c r="G238" s="46" t="n">
        <v>1225.2</v>
      </c>
      <c r="H238" s="46" t="n">
        <v>0</v>
      </c>
      <c r="I238" s="46" t="n">
        <v>612.6</v>
      </c>
      <c r="J238" s="46" t="n">
        <v>0</v>
      </c>
      <c r="K238" s="46" t="n">
        <v>0</v>
      </c>
      <c r="L238" s="46" t="n">
        <v>615.28224</v>
      </c>
      <c r="M238" s="46" t="n">
        <v>0</v>
      </c>
      <c r="N238" s="46" t="n">
        <v>0</v>
      </c>
      <c r="O238" s="50" t="s">
        <v>80</v>
      </c>
      <c r="P238" s="43"/>
      <c r="Q238" s="46" t="n">
        <f aca="false">H238-K238</f>
        <v>0</v>
      </c>
      <c r="R238" s="46" t="n">
        <f aca="false">I238-L238</f>
        <v>-2.68223999999998</v>
      </c>
      <c r="S238" s="46"/>
      <c r="T238" s="47"/>
      <c r="U238" s="43" t="s">
        <v>743</v>
      </c>
      <c r="V238" s="43"/>
      <c r="W238" s="43"/>
    </row>
    <row r="239" customFormat="false" ht="144" hidden="false" customHeight="false" outlineLevel="0" collapsed="false">
      <c r="A239" s="43" t="s">
        <v>744</v>
      </c>
      <c r="B239" s="43" t="s">
        <v>745</v>
      </c>
      <c r="C239" s="43" t="s">
        <v>371</v>
      </c>
      <c r="D239" s="50" t="s">
        <v>659</v>
      </c>
      <c r="E239" s="46" t="n">
        <v>1793.72</v>
      </c>
      <c r="F239" s="46" t="n">
        <v>1</v>
      </c>
      <c r="G239" s="46" t="n">
        <v>1793.72</v>
      </c>
      <c r="H239" s="46" t="n">
        <v>1</v>
      </c>
      <c r="I239" s="46" t="n">
        <v>1793.72</v>
      </c>
      <c r="J239" s="46" t="n">
        <f aca="false">L239/K239</f>
        <v>1795.70728</v>
      </c>
      <c r="K239" s="46" t="n">
        <v>1</v>
      </c>
      <c r="L239" s="46" t="n">
        <v>1795.70728</v>
      </c>
      <c r="M239" s="46" t="n">
        <v>1</v>
      </c>
      <c r="N239" s="46" t="n">
        <v>1792.75</v>
      </c>
      <c r="O239" s="50" t="s">
        <v>659</v>
      </c>
      <c r="P239" s="43" t="s">
        <v>746</v>
      </c>
      <c r="Q239" s="46" t="n">
        <f aca="false">H239-K239</f>
        <v>0</v>
      </c>
      <c r="R239" s="46" t="n">
        <f aca="false">I239-L239</f>
        <v>-1.98728000000006</v>
      </c>
      <c r="S239" s="46"/>
      <c r="T239" s="47" t="n">
        <f aca="false">J239/E239-1</f>
        <v>0.00110790981870079</v>
      </c>
      <c r="U239" s="43" t="s">
        <v>743</v>
      </c>
      <c r="V239" s="43"/>
      <c r="W239" s="43"/>
    </row>
    <row r="240" customFormat="false" ht="144" hidden="false" customHeight="false" outlineLevel="0" collapsed="false">
      <c r="A240" s="43" t="s">
        <v>747</v>
      </c>
      <c r="B240" s="43" t="s">
        <v>748</v>
      </c>
      <c r="C240" s="43" t="s">
        <v>371</v>
      </c>
      <c r="D240" s="50" t="s">
        <v>659</v>
      </c>
      <c r="E240" s="46" t="n">
        <v>2624.43</v>
      </c>
      <c r="F240" s="46" t="n">
        <v>1</v>
      </c>
      <c r="G240" s="46" t="n">
        <v>2624.43</v>
      </c>
      <c r="H240" s="46" t="n">
        <v>1</v>
      </c>
      <c r="I240" s="46" t="n">
        <v>2624.43</v>
      </c>
      <c r="J240" s="46" t="n">
        <f aca="false">L240/K240</f>
        <v>2622.93594</v>
      </c>
      <c r="K240" s="46" t="n">
        <v>1</v>
      </c>
      <c r="L240" s="46" t="n">
        <v>2622.93594</v>
      </c>
      <c r="M240" s="46" t="n">
        <v>0</v>
      </c>
      <c r="N240" s="46" t="n">
        <f aca="false">1.39+2622.94</f>
        <v>2624.33</v>
      </c>
      <c r="O240" s="50" t="s">
        <v>659</v>
      </c>
      <c r="P240" s="43" t="s">
        <v>749</v>
      </c>
      <c r="Q240" s="46" t="n">
        <f aca="false">H240-K240</f>
        <v>0</v>
      </c>
      <c r="R240" s="46" t="n">
        <f aca="false">I240-L240</f>
        <v>1.49405999999999</v>
      </c>
      <c r="S240" s="46"/>
      <c r="T240" s="47" t="n">
        <f aca="false">J240/E240-1</f>
        <v>-0.00056928933139766</v>
      </c>
      <c r="U240" s="43" t="s">
        <v>649</v>
      </c>
      <c r="V240" s="43"/>
      <c r="W240" s="43"/>
    </row>
    <row r="241" customFormat="false" ht="160" hidden="false" customHeight="false" outlineLevel="0" collapsed="false">
      <c r="A241" s="43" t="s">
        <v>750</v>
      </c>
      <c r="B241" s="43" t="s">
        <v>751</v>
      </c>
      <c r="C241" s="43" t="s">
        <v>371</v>
      </c>
      <c r="D241" s="50" t="s">
        <v>659</v>
      </c>
      <c r="E241" s="46" t="n">
        <v>626.31</v>
      </c>
      <c r="F241" s="46" t="n">
        <v>1</v>
      </c>
      <c r="G241" s="46" t="n">
        <v>626.31</v>
      </c>
      <c r="H241" s="46" t="n">
        <v>1</v>
      </c>
      <c r="I241" s="46" t="n">
        <v>626.31</v>
      </c>
      <c r="J241" s="46" t="n">
        <f aca="false">L241/K241</f>
        <v>624.91582</v>
      </c>
      <c r="K241" s="46" t="n">
        <v>1</v>
      </c>
      <c r="L241" s="46" t="n">
        <v>624.91582</v>
      </c>
      <c r="M241" s="46" t="n">
        <v>1</v>
      </c>
      <c r="N241" s="46" t="n">
        <v>625.42595</v>
      </c>
      <c r="O241" s="50" t="s">
        <v>659</v>
      </c>
      <c r="P241" s="43" t="s">
        <v>752</v>
      </c>
      <c r="Q241" s="46" t="n">
        <f aca="false">H241-K241</f>
        <v>0</v>
      </c>
      <c r="R241" s="46" t="n">
        <f aca="false">I241-L241</f>
        <v>1.39417999999989</v>
      </c>
      <c r="S241" s="46"/>
      <c r="T241" s="47" t="n">
        <f aca="false">J241/E241-1</f>
        <v>-0.00222602225734847</v>
      </c>
      <c r="U241" s="43" t="s">
        <v>649</v>
      </c>
      <c r="V241" s="43"/>
      <c r="W241" s="43"/>
    </row>
    <row r="242" customFormat="false" ht="144" hidden="false" customHeight="false" outlineLevel="0" collapsed="false">
      <c r="A242" s="43" t="s">
        <v>753</v>
      </c>
      <c r="B242" s="43" t="s">
        <v>754</v>
      </c>
      <c r="C242" s="43" t="s">
        <v>371</v>
      </c>
      <c r="D242" s="50" t="s">
        <v>659</v>
      </c>
      <c r="E242" s="46" t="n">
        <v>2000.72</v>
      </c>
      <c r="F242" s="46" t="n">
        <v>1</v>
      </c>
      <c r="G242" s="46" t="n">
        <v>2000.72</v>
      </c>
      <c r="H242" s="46" t="n">
        <v>0</v>
      </c>
      <c r="I242" s="46" t="n">
        <v>1000.36</v>
      </c>
      <c r="J242" s="46" t="n">
        <f aca="false">L242/K242</f>
        <v>1958.332</v>
      </c>
      <c r="K242" s="46" t="n">
        <v>1</v>
      </c>
      <c r="L242" s="46" t="n">
        <v>1958.332</v>
      </c>
      <c r="M242" s="46" t="n">
        <v>1</v>
      </c>
      <c r="N242" s="46" t="n">
        <v>1959.137</v>
      </c>
      <c r="O242" s="50" t="s">
        <v>659</v>
      </c>
      <c r="P242" s="43" t="s">
        <v>755</v>
      </c>
      <c r="Q242" s="46" t="n">
        <f aca="false">H242-K242</f>
        <v>-1</v>
      </c>
      <c r="R242" s="46" t="n">
        <f aca="false">I242-L242</f>
        <v>-957.972</v>
      </c>
      <c r="S242" s="46"/>
      <c r="T242" s="47" t="n">
        <f aca="false">J242/E242-1</f>
        <v>-0.0211863729057539</v>
      </c>
      <c r="U242" s="43" t="s">
        <v>649</v>
      </c>
      <c r="V242" s="43"/>
      <c r="W242" s="43"/>
    </row>
    <row r="243" customFormat="false" ht="128" hidden="false" customHeight="false" outlineLevel="0" collapsed="false">
      <c r="A243" s="43" t="s">
        <v>756</v>
      </c>
      <c r="B243" s="43" t="s">
        <v>757</v>
      </c>
      <c r="C243" s="43" t="s">
        <v>371</v>
      </c>
      <c r="D243" s="50" t="s">
        <v>659</v>
      </c>
      <c r="E243" s="46" t="n">
        <v>3502.9</v>
      </c>
      <c r="F243" s="46" t="n">
        <v>1</v>
      </c>
      <c r="G243" s="46" t="n">
        <v>3502.9</v>
      </c>
      <c r="H243" s="46" t="n">
        <v>0</v>
      </c>
      <c r="I243" s="46" t="n">
        <v>1751.45</v>
      </c>
      <c r="J243" s="46" t="n">
        <v>0</v>
      </c>
      <c r="K243" s="46" t="n">
        <v>0</v>
      </c>
      <c r="L243" s="46" t="n">
        <v>1750.7445</v>
      </c>
      <c r="M243" s="46" t="n">
        <v>0</v>
      </c>
      <c r="N243" s="46" t="n">
        <v>0</v>
      </c>
      <c r="O243" s="50" t="s">
        <v>659</v>
      </c>
      <c r="P243" s="43"/>
      <c r="Q243" s="46" t="n">
        <f aca="false">H243-K243</f>
        <v>0</v>
      </c>
      <c r="R243" s="46" t="n">
        <f aca="false">I243-L243</f>
        <v>0.705500000000029</v>
      </c>
      <c r="S243" s="46"/>
      <c r="T243" s="47"/>
      <c r="U243" s="43" t="s">
        <v>649</v>
      </c>
      <c r="V243" s="43"/>
      <c r="W243" s="43"/>
    </row>
    <row r="244" customFormat="false" ht="65" hidden="false" customHeight="false" outlineLevel="0" collapsed="false">
      <c r="A244" s="43" t="s">
        <v>758</v>
      </c>
      <c r="B244" s="43" t="s">
        <v>759</v>
      </c>
      <c r="C244" s="43" t="s">
        <v>371</v>
      </c>
      <c r="D244" s="45" t="s">
        <v>659</v>
      </c>
      <c r="E244" s="46" t="n">
        <v>33.53</v>
      </c>
      <c r="F244" s="46" t="n">
        <v>1</v>
      </c>
      <c r="G244" s="46" t="n">
        <v>33.53</v>
      </c>
      <c r="H244" s="46" t="n">
        <v>0</v>
      </c>
      <c r="I244" s="46" t="n">
        <v>16.765</v>
      </c>
      <c r="J244" s="46" t="n">
        <v>0</v>
      </c>
      <c r="K244" s="46" t="n">
        <v>0</v>
      </c>
      <c r="L244" s="46" t="n">
        <v>16.7628</v>
      </c>
      <c r="M244" s="46" t="n">
        <v>0</v>
      </c>
      <c r="N244" s="46" t="n">
        <v>0</v>
      </c>
      <c r="O244" s="45" t="s">
        <v>659</v>
      </c>
      <c r="P244" s="43"/>
      <c r="Q244" s="46" t="n">
        <f aca="false">H244-K244</f>
        <v>0</v>
      </c>
      <c r="R244" s="46" t="n">
        <f aca="false">I244-L244</f>
        <v>0.00220000000000198</v>
      </c>
      <c r="S244" s="46"/>
      <c r="T244" s="47"/>
      <c r="U244" s="43" t="s">
        <v>760</v>
      </c>
      <c r="V244" s="43"/>
      <c r="W244" s="43"/>
    </row>
    <row r="245" customFormat="false" ht="65" hidden="false" customHeight="false" outlineLevel="0" collapsed="false">
      <c r="A245" s="43" t="s">
        <v>761</v>
      </c>
      <c r="B245" s="43" t="s">
        <v>762</v>
      </c>
      <c r="C245" s="43" t="s">
        <v>371</v>
      </c>
      <c r="D245" s="50" t="s">
        <v>659</v>
      </c>
      <c r="E245" s="46" t="n">
        <v>33.53</v>
      </c>
      <c r="F245" s="46" t="n">
        <v>1</v>
      </c>
      <c r="G245" s="46" t="n">
        <v>33.53</v>
      </c>
      <c r="H245" s="46" t="n">
        <v>0</v>
      </c>
      <c r="I245" s="46" t="n">
        <v>16.765</v>
      </c>
      <c r="J245" s="46" t="n">
        <v>0</v>
      </c>
      <c r="K245" s="46" t="n">
        <v>0</v>
      </c>
      <c r="L245" s="46" t="n">
        <v>16.7628</v>
      </c>
      <c r="M245" s="46" t="n">
        <v>0</v>
      </c>
      <c r="N245" s="46" t="n">
        <v>0</v>
      </c>
      <c r="O245" s="50" t="s">
        <v>659</v>
      </c>
      <c r="P245" s="43"/>
      <c r="Q245" s="46" t="n">
        <f aca="false">H245-K245</f>
        <v>0</v>
      </c>
      <c r="R245" s="46" t="n">
        <f aca="false">I245-L245</f>
        <v>0.00220000000000198</v>
      </c>
      <c r="S245" s="46"/>
      <c r="T245" s="47"/>
      <c r="U245" s="43" t="s">
        <v>760</v>
      </c>
      <c r="V245" s="43"/>
      <c r="W245" s="43"/>
    </row>
    <row r="246" customFormat="false" ht="95" hidden="false" customHeight="false" outlineLevel="0" collapsed="false">
      <c r="A246" s="43" t="s">
        <v>763</v>
      </c>
      <c r="B246" s="43" t="s">
        <v>764</v>
      </c>
      <c r="C246" s="43" t="s">
        <v>371</v>
      </c>
      <c r="D246" s="50" t="s">
        <v>80</v>
      </c>
      <c r="E246" s="46" t="n">
        <v>230.18</v>
      </c>
      <c r="F246" s="46" t="n">
        <v>1</v>
      </c>
      <c r="G246" s="46" t="n">
        <v>230.18</v>
      </c>
      <c r="H246" s="46" t="n">
        <v>0</v>
      </c>
      <c r="I246" s="46" t="n">
        <v>115.09</v>
      </c>
      <c r="J246" s="46" t="n">
        <f aca="false">L246/K246</f>
        <v>166.66665</v>
      </c>
      <c r="K246" s="46" t="n">
        <v>1</v>
      </c>
      <c r="L246" s="46" t="n">
        <v>166.66665</v>
      </c>
      <c r="M246" s="46" t="n">
        <v>1</v>
      </c>
      <c r="N246" s="46" t="n">
        <v>166.66665</v>
      </c>
      <c r="O246" s="50" t="s">
        <v>80</v>
      </c>
      <c r="P246" s="51" t="s">
        <v>765</v>
      </c>
      <c r="Q246" s="46" t="n">
        <f aca="false">H246-K246</f>
        <v>-1</v>
      </c>
      <c r="R246" s="46" t="n">
        <f aca="false">I246-L246</f>
        <v>-51.57665</v>
      </c>
      <c r="S246" s="46" t="n">
        <f aca="false">G246-L246</f>
        <v>63.51335</v>
      </c>
      <c r="T246" s="47" t="n">
        <f aca="false">J246/E246-1</f>
        <v>-0.275929055521766</v>
      </c>
      <c r="U246" s="43" t="s">
        <v>760</v>
      </c>
      <c r="V246" s="43"/>
      <c r="W246" s="43"/>
    </row>
    <row r="247" customFormat="false" ht="110" hidden="false" customHeight="false" outlineLevel="0" collapsed="false">
      <c r="A247" s="43" t="s">
        <v>766</v>
      </c>
      <c r="B247" s="43" t="s">
        <v>767</v>
      </c>
      <c r="C247" s="43" t="s">
        <v>371</v>
      </c>
      <c r="D247" s="50" t="s">
        <v>80</v>
      </c>
      <c r="E247" s="46" t="n">
        <v>230.18</v>
      </c>
      <c r="F247" s="46" t="n">
        <v>1</v>
      </c>
      <c r="G247" s="46" t="n">
        <v>230.18</v>
      </c>
      <c r="H247" s="46" t="n">
        <v>0</v>
      </c>
      <c r="I247" s="46" t="n">
        <v>115.09</v>
      </c>
      <c r="J247" s="46" t="n">
        <f aca="false">L247/K247</f>
        <v>219.99994</v>
      </c>
      <c r="K247" s="46" t="n">
        <v>1</v>
      </c>
      <c r="L247" s="46" t="n">
        <v>219.99994</v>
      </c>
      <c r="M247" s="46" t="n">
        <v>1</v>
      </c>
      <c r="N247" s="46" t="n">
        <v>219.99994</v>
      </c>
      <c r="O247" s="50" t="s">
        <v>80</v>
      </c>
      <c r="P247" s="51" t="s">
        <v>768</v>
      </c>
      <c r="Q247" s="46" t="n">
        <f aca="false">H247-K247</f>
        <v>-1</v>
      </c>
      <c r="R247" s="46" t="n">
        <f aca="false">I247-L247</f>
        <v>-104.90994</v>
      </c>
      <c r="S247" s="46" t="n">
        <f aca="false">G247-L247</f>
        <v>10.18006</v>
      </c>
      <c r="T247" s="47" t="n">
        <f aca="false">J247/E247-1</f>
        <v>-0.0442265183769224</v>
      </c>
      <c r="U247" s="43" t="s">
        <v>760</v>
      </c>
      <c r="V247" s="43"/>
      <c r="W247" s="43"/>
    </row>
    <row r="248" customFormat="false" ht="49" hidden="false" customHeight="false" outlineLevel="0" collapsed="false">
      <c r="A248" s="43" t="s">
        <v>769</v>
      </c>
      <c r="B248" s="43" t="s">
        <v>770</v>
      </c>
      <c r="C248" s="43" t="s">
        <v>371</v>
      </c>
      <c r="D248" s="50" t="s">
        <v>659</v>
      </c>
      <c r="E248" s="46" t="n">
        <v>150.64</v>
      </c>
      <c r="F248" s="46" t="n">
        <v>1</v>
      </c>
      <c r="G248" s="46" t="n">
        <v>150.64</v>
      </c>
      <c r="H248" s="46" t="n">
        <v>0</v>
      </c>
      <c r="I248" s="46" t="n">
        <v>75.32</v>
      </c>
      <c r="J248" s="46" t="n">
        <v>0</v>
      </c>
      <c r="K248" s="46" t="n">
        <v>0</v>
      </c>
      <c r="L248" s="46" t="n">
        <v>69.66514</v>
      </c>
      <c r="M248" s="46" t="n">
        <v>0</v>
      </c>
      <c r="N248" s="46" t="n">
        <v>0</v>
      </c>
      <c r="O248" s="50" t="s">
        <v>659</v>
      </c>
      <c r="P248" s="43"/>
      <c r="Q248" s="46" t="n">
        <f aca="false">H248-K248</f>
        <v>0</v>
      </c>
      <c r="R248" s="46" t="n">
        <f aca="false">I248-L248</f>
        <v>5.65486</v>
      </c>
      <c r="S248" s="46"/>
      <c r="T248" s="47"/>
      <c r="U248" s="43" t="s">
        <v>760</v>
      </c>
      <c r="V248" s="43"/>
      <c r="W248" s="43"/>
    </row>
    <row r="249" customFormat="false" ht="49" hidden="false" customHeight="false" outlineLevel="0" collapsed="false">
      <c r="A249" s="43" t="s">
        <v>771</v>
      </c>
      <c r="B249" s="43" t="s">
        <v>772</v>
      </c>
      <c r="C249" s="43" t="s">
        <v>371</v>
      </c>
      <c r="D249" s="50" t="s">
        <v>659</v>
      </c>
      <c r="E249" s="46" t="n">
        <v>24.42</v>
      </c>
      <c r="F249" s="46" t="n">
        <v>9.351</v>
      </c>
      <c r="G249" s="46" t="n">
        <v>228.351</v>
      </c>
      <c r="H249" s="46" t="n">
        <v>9.351</v>
      </c>
      <c r="I249" s="46" t="n">
        <v>228.38</v>
      </c>
      <c r="J249" s="46" t="n">
        <v>0</v>
      </c>
      <c r="K249" s="46" t="n">
        <v>0</v>
      </c>
      <c r="L249" s="46" t="n">
        <v>119.894</v>
      </c>
      <c r="M249" s="46" t="n">
        <v>0</v>
      </c>
      <c r="N249" s="46" t="n">
        <v>0</v>
      </c>
      <c r="O249" s="50" t="s">
        <v>659</v>
      </c>
      <c r="P249" s="43"/>
      <c r="Q249" s="46" t="n">
        <f aca="false">H249-K249</f>
        <v>9.351</v>
      </c>
      <c r="R249" s="46" t="n">
        <f aca="false">I249-L249</f>
        <v>108.486</v>
      </c>
      <c r="S249" s="46"/>
      <c r="T249" s="47"/>
      <c r="U249" s="43" t="s">
        <v>773</v>
      </c>
      <c r="V249" s="43"/>
      <c r="W249" s="43"/>
    </row>
    <row r="250" customFormat="false" ht="49" hidden="false" customHeight="false" outlineLevel="0" collapsed="false">
      <c r="A250" s="43" t="s">
        <v>774</v>
      </c>
      <c r="B250" s="43" t="s">
        <v>775</v>
      </c>
      <c r="C250" s="43" t="s">
        <v>84</v>
      </c>
      <c r="D250" s="50" t="s">
        <v>659</v>
      </c>
      <c r="E250" s="46" t="n">
        <v>20.07</v>
      </c>
      <c r="F250" s="46" t="n">
        <v>8.94</v>
      </c>
      <c r="G250" s="46" t="n">
        <v>179.426</v>
      </c>
      <c r="H250" s="46" t="n">
        <v>8.94</v>
      </c>
      <c r="I250" s="46" t="n">
        <v>179.44</v>
      </c>
      <c r="J250" s="46" t="n">
        <v>0</v>
      </c>
      <c r="K250" s="46" t="n">
        <v>0</v>
      </c>
      <c r="L250" s="46" t="n">
        <v>94.2</v>
      </c>
      <c r="M250" s="46" t="n">
        <v>0</v>
      </c>
      <c r="N250" s="46" t="n">
        <v>0</v>
      </c>
      <c r="O250" s="50" t="s">
        <v>659</v>
      </c>
      <c r="P250" s="43"/>
      <c r="Q250" s="46" t="n">
        <f aca="false">H250-K250</f>
        <v>8.94</v>
      </c>
      <c r="R250" s="46" t="n">
        <f aca="false">I250-L250</f>
        <v>85.24</v>
      </c>
      <c r="S250" s="46"/>
      <c r="T250" s="47"/>
      <c r="U250" s="43" t="s">
        <v>773</v>
      </c>
      <c r="V250" s="43"/>
      <c r="W250" s="43"/>
    </row>
    <row r="251" customFormat="false" ht="65" hidden="false" customHeight="false" outlineLevel="0" collapsed="false">
      <c r="A251" s="43" t="s">
        <v>776</v>
      </c>
      <c r="B251" s="43" t="s">
        <v>777</v>
      </c>
      <c r="C251" s="43" t="s">
        <v>84</v>
      </c>
      <c r="D251" s="50" t="s">
        <v>659</v>
      </c>
      <c r="E251" s="46" t="n">
        <v>22.271</v>
      </c>
      <c r="F251" s="46" t="n">
        <v>17.7</v>
      </c>
      <c r="G251" s="46" t="n">
        <v>394.197</v>
      </c>
      <c r="H251" s="46" t="n">
        <v>17.7</v>
      </c>
      <c r="I251" s="46" t="n">
        <v>394.2</v>
      </c>
      <c r="J251" s="46" t="n">
        <v>0</v>
      </c>
      <c r="K251" s="46" t="n">
        <v>0</v>
      </c>
      <c r="L251" s="46" t="n">
        <v>206.9545</v>
      </c>
      <c r="M251" s="46" t="n">
        <v>0</v>
      </c>
      <c r="N251" s="46" t="n">
        <v>0</v>
      </c>
      <c r="O251" s="50" t="s">
        <v>659</v>
      </c>
      <c r="P251" s="43"/>
      <c r="Q251" s="46" t="n">
        <f aca="false">H251-K251</f>
        <v>17.7</v>
      </c>
      <c r="R251" s="46" t="n">
        <f aca="false">I251-L251</f>
        <v>187.2455</v>
      </c>
      <c r="S251" s="46"/>
      <c r="T251" s="47"/>
      <c r="U251" s="43" t="s">
        <v>773</v>
      </c>
      <c r="V251" s="43"/>
      <c r="W251" s="43"/>
    </row>
    <row r="252" customFormat="false" ht="20.1" hidden="false" customHeight="true" outlineLevel="0" collapsed="false">
      <c r="A252" s="52" t="s">
        <v>778</v>
      </c>
      <c r="B252" s="52"/>
      <c r="C252" s="52"/>
      <c r="D252" s="52"/>
      <c r="E252" s="52"/>
      <c r="F252" s="52"/>
      <c r="G252" s="53" t="n">
        <f aca="false">SUM(G7:G251)-0.08</f>
        <v>269424.399</v>
      </c>
      <c r="H252" s="53"/>
      <c r="I252" s="53" t="n">
        <f aca="false">SUM(I7:I251)-0.11</f>
        <v>201157.838</v>
      </c>
      <c r="J252" s="53"/>
      <c r="K252" s="53"/>
      <c r="L252" s="53" t="n">
        <f aca="false">SUM(L7:L251)</f>
        <v>189183.88231</v>
      </c>
      <c r="M252" s="53"/>
      <c r="N252" s="53" t="n">
        <f aca="false">SUM(N7:N251)</f>
        <v>113815.03334</v>
      </c>
      <c r="O252" s="54"/>
      <c r="P252" s="52"/>
      <c r="Q252" s="53"/>
      <c r="R252" s="53" t="n">
        <f aca="false">I252-L252</f>
        <v>11973.9556900001</v>
      </c>
      <c r="S252" s="53" t="n">
        <f aca="false">SUM(S7:S251)</f>
        <v>315.6488</v>
      </c>
      <c r="T252" s="53"/>
      <c r="U252" s="52"/>
      <c r="V252" s="52"/>
      <c r="W252" s="52"/>
    </row>
    <row r="253" customFormat="false" ht="20.1" hidden="false" customHeight="true" outlineLevel="0" collapsed="false">
      <c r="A253" s="44" t="s">
        <v>779</v>
      </c>
      <c r="B253" s="44"/>
      <c r="C253" s="44"/>
      <c r="D253" s="44"/>
      <c r="E253" s="44"/>
      <c r="F253" s="44"/>
      <c r="G253" s="44"/>
      <c r="H253" s="44"/>
      <c r="I253" s="44"/>
      <c r="J253" s="55"/>
      <c r="K253" s="55"/>
      <c r="L253" s="55"/>
      <c r="M253" s="55"/>
      <c r="N253" s="55"/>
      <c r="O253" s="44"/>
      <c r="P253" s="44"/>
      <c r="Q253" s="55"/>
      <c r="R253" s="55"/>
      <c r="S253" s="55"/>
      <c r="T253" s="55"/>
      <c r="U253" s="44"/>
      <c r="V253" s="44"/>
      <c r="W253" s="44"/>
    </row>
    <row r="254" customFormat="false" ht="64.15" hidden="false" customHeight="false" outlineLevel="0" collapsed="false">
      <c r="A254" s="43" t="s">
        <v>53</v>
      </c>
      <c r="B254" s="43" t="s">
        <v>780</v>
      </c>
      <c r="C254" s="43" t="s">
        <v>371</v>
      </c>
      <c r="D254" s="45" t="s">
        <v>659</v>
      </c>
      <c r="E254" s="46" t="n">
        <v>117</v>
      </c>
      <c r="F254" s="46" t="n">
        <v>24</v>
      </c>
      <c r="G254" s="46" t="n">
        <v>2808</v>
      </c>
      <c r="H254" s="46" t="n">
        <v>24</v>
      </c>
      <c r="I254" s="46" t="n">
        <v>2808</v>
      </c>
      <c r="J254" s="46" t="n">
        <f aca="false">L254/K254</f>
        <v>115</v>
      </c>
      <c r="K254" s="46" t="n">
        <v>12</v>
      </c>
      <c r="L254" s="46" t="n">
        <v>1380</v>
      </c>
      <c r="M254" s="46" t="n">
        <v>0</v>
      </c>
      <c r="N254" s="46" t="n">
        <v>0</v>
      </c>
      <c r="O254" s="45" t="s">
        <v>659</v>
      </c>
      <c r="P254" s="43"/>
      <c r="Q254" s="46" t="n">
        <f aca="false">H254-K254</f>
        <v>12</v>
      </c>
      <c r="R254" s="46" t="n">
        <f aca="false">I254-L254</f>
        <v>1428</v>
      </c>
      <c r="S254" s="46"/>
      <c r="T254" s="47" t="n">
        <f aca="false">J254/E254-1</f>
        <v>-0.0170940170940171</v>
      </c>
      <c r="U254" s="43" t="s">
        <v>781</v>
      </c>
      <c r="V254" s="43"/>
      <c r="W254" s="43"/>
    </row>
    <row r="255" customFormat="false" ht="312" hidden="false" customHeight="true" outlineLevel="0" collapsed="false">
      <c r="A255" s="43" t="s">
        <v>54</v>
      </c>
      <c r="B255" s="43" t="s">
        <v>782</v>
      </c>
      <c r="C255" s="43" t="s">
        <v>371</v>
      </c>
      <c r="D255" s="45" t="s">
        <v>659</v>
      </c>
      <c r="E255" s="46" t="n">
        <v>0.649</v>
      </c>
      <c r="F255" s="46" t="n">
        <v>2800</v>
      </c>
      <c r="G255" s="46" t="n">
        <v>1817.54</v>
      </c>
      <c r="H255" s="46" t="n">
        <v>2700</v>
      </c>
      <c r="I255" s="46" t="n">
        <v>1752.597</v>
      </c>
      <c r="J255" s="46" t="n">
        <v>0</v>
      </c>
      <c r="K255" s="46" t="n">
        <v>0</v>
      </c>
      <c r="L255" s="46" t="n">
        <v>1166</v>
      </c>
      <c r="M255" s="46" t="n">
        <v>2287</v>
      </c>
      <c r="N255" s="46" t="n">
        <v>1486.55</v>
      </c>
      <c r="O255" s="45" t="s">
        <v>659</v>
      </c>
      <c r="P255" s="43" t="s">
        <v>783</v>
      </c>
      <c r="Q255" s="46" t="n">
        <f aca="false">H255-K255</f>
        <v>2700</v>
      </c>
      <c r="R255" s="46" t="n">
        <f aca="false">I255-L255</f>
        <v>586.597</v>
      </c>
      <c r="S255" s="46"/>
      <c r="T255" s="47"/>
      <c r="U255" s="43" t="s">
        <v>784</v>
      </c>
      <c r="V255" s="43"/>
      <c r="W255" s="43"/>
    </row>
    <row r="256" customFormat="false" ht="199.6" hidden="false" customHeight="true" outlineLevel="0" collapsed="false">
      <c r="A256" s="43" t="s">
        <v>55</v>
      </c>
      <c r="B256" s="43" t="s">
        <v>785</v>
      </c>
      <c r="C256" s="43" t="s">
        <v>371</v>
      </c>
      <c r="D256" s="45" t="s">
        <v>786</v>
      </c>
      <c r="E256" s="46" t="n">
        <v>1.13</v>
      </c>
      <c r="F256" s="46" t="n">
        <v>360</v>
      </c>
      <c r="G256" s="46" t="n">
        <v>406.63</v>
      </c>
      <c r="H256" s="46" t="n">
        <v>360</v>
      </c>
      <c r="I256" s="46" t="n">
        <v>406.63</v>
      </c>
      <c r="J256" s="46" t="n">
        <v>0</v>
      </c>
      <c r="K256" s="46" t="n">
        <v>0</v>
      </c>
      <c r="L256" s="46" t="n">
        <v>397.44</v>
      </c>
      <c r="M256" s="46" t="n">
        <v>96</v>
      </c>
      <c r="N256" s="56" t="n">
        <v>108.48</v>
      </c>
      <c r="O256" s="45" t="s">
        <v>786</v>
      </c>
      <c r="P256" s="43" t="s">
        <v>787</v>
      </c>
      <c r="Q256" s="46" t="n">
        <f aca="false">H256-K256</f>
        <v>360</v>
      </c>
      <c r="R256" s="46" t="n">
        <f aca="false">I256-L256</f>
        <v>9.19</v>
      </c>
      <c r="S256" s="46"/>
      <c r="T256" s="47"/>
      <c r="U256" s="43" t="s">
        <v>788</v>
      </c>
      <c r="V256" s="43"/>
      <c r="W256" s="43"/>
    </row>
    <row r="257" customFormat="false" ht="111" hidden="false" customHeight="true" outlineLevel="0" collapsed="false">
      <c r="A257" s="43" t="s">
        <v>56</v>
      </c>
      <c r="B257" s="43" t="s">
        <v>789</v>
      </c>
      <c r="C257" s="43" t="s">
        <v>371</v>
      </c>
      <c r="D257" s="45" t="s">
        <v>786</v>
      </c>
      <c r="E257" s="46" t="n">
        <v>3.153</v>
      </c>
      <c r="F257" s="46" t="n">
        <v>141</v>
      </c>
      <c r="G257" s="46" t="n">
        <v>444.503</v>
      </c>
      <c r="H257" s="46" t="n">
        <v>120</v>
      </c>
      <c r="I257" s="46" t="n">
        <v>378.3</v>
      </c>
      <c r="J257" s="46" t="n">
        <v>3.153</v>
      </c>
      <c r="K257" s="46" t="n">
        <v>121</v>
      </c>
      <c r="L257" s="46" t="n">
        <v>379.58</v>
      </c>
      <c r="M257" s="46" t="n">
        <v>43</v>
      </c>
      <c r="N257" s="56" t="n">
        <v>135.45</v>
      </c>
      <c r="O257" s="45" t="s">
        <v>786</v>
      </c>
      <c r="P257" s="43" t="s">
        <v>790</v>
      </c>
      <c r="Q257" s="46" t="n">
        <f aca="false">H257-K257</f>
        <v>-1</v>
      </c>
      <c r="R257" s="46" t="n">
        <f aca="false">I257-L257</f>
        <v>-1.27999999999997</v>
      </c>
      <c r="S257" s="46"/>
      <c r="T257" s="47" t="n">
        <f aca="false">J257/E257-1</f>
        <v>0</v>
      </c>
      <c r="U257" s="43" t="s">
        <v>791</v>
      </c>
      <c r="V257" s="43"/>
      <c r="W257" s="43" t="s">
        <v>792</v>
      </c>
    </row>
    <row r="258" customFormat="false" ht="129.2" hidden="false" customHeight="true" outlineLevel="0" collapsed="false">
      <c r="A258" s="43" t="s">
        <v>57</v>
      </c>
      <c r="B258" s="43" t="s">
        <v>793</v>
      </c>
      <c r="C258" s="43" t="s">
        <v>371</v>
      </c>
      <c r="D258" s="45" t="s">
        <v>786</v>
      </c>
      <c r="E258" s="46" t="n">
        <v>4.875</v>
      </c>
      <c r="F258" s="46" t="n">
        <v>760</v>
      </c>
      <c r="G258" s="46" t="n">
        <v>3705</v>
      </c>
      <c r="H258" s="46" t="n">
        <v>700</v>
      </c>
      <c r="I258" s="46" t="n">
        <v>3412.5</v>
      </c>
      <c r="J258" s="46" t="n">
        <v>4.875</v>
      </c>
      <c r="K258" s="46" t="n">
        <v>660</v>
      </c>
      <c r="L258" s="46" t="n">
        <v>3071.25</v>
      </c>
      <c r="M258" s="46" t="n">
        <f aca="false">N258/J258</f>
        <v>255</v>
      </c>
      <c r="N258" s="56" t="n">
        <v>1243.125</v>
      </c>
      <c r="O258" s="45" t="s">
        <v>786</v>
      </c>
      <c r="P258" s="43" t="s">
        <v>794</v>
      </c>
      <c r="Q258" s="46" t="n">
        <f aca="false">H258-K258</f>
        <v>40</v>
      </c>
      <c r="R258" s="46" t="n">
        <f aca="false">I258-L258</f>
        <v>341.25</v>
      </c>
      <c r="S258" s="46"/>
      <c r="T258" s="47" t="n">
        <f aca="false">J258/E258-1</f>
        <v>0</v>
      </c>
      <c r="U258" s="43" t="s">
        <v>791</v>
      </c>
      <c r="V258" s="43"/>
      <c r="W258" s="43" t="s">
        <v>795</v>
      </c>
    </row>
    <row r="259" customFormat="false" ht="186" hidden="false" customHeight="true" outlineLevel="0" collapsed="false">
      <c r="A259" s="43" t="s">
        <v>58</v>
      </c>
      <c r="B259" s="43" t="s">
        <v>796</v>
      </c>
      <c r="C259" s="43" t="s">
        <v>371</v>
      </c>
      <c r="D259" s="45" t="s">
        <v>786</v>
      </c>
      <c r="E259" s="46" t="n">
        <v>4.6</v>
      </c>
      <c r="F259" s="46" t="n">
        <v>533</v>
      </c>
      <c r="G259" s="46" t="n">
        <v>2451.8</v>
      </c>
      <c r="H259" s="46" t="n">
        <v>490</v>
      </c>
      <c r="I259" s="46" t="n">
        <v>2254</v>
      </c>
      <c r="J259" s="46" t="n">
        <v>4.58</v>
      </c>
      <c r="K259" s="46" t="n">
        <v>463</v>
      </c>
      <c r="L259" s="46" t="n">
        <v>2022.07</v>
      </c>
      <c r="M259" s="46" t="n">
        <f aca="false">N259/J259</f>
        <v>131</v>
      </c>
      <c r="N259" s="56" t="n">
        <v>599.98</v>
      </c>
      <c r="O259" s="45" t="s">
        <v>786</v>
      </c>
      <c r="P259" s="43" t="s">
        <v>797</v>
      </c>
      <c r="Q259" s="46" t="n">
        <f aca="false">H259-K259</f>
        <v>27</v>
      </c>
      <c r="R259" s="46" t="n">
        <f aca="false">I259-L259</f>
        <v>231.93</v>
      </c>
      <c r="S259" s="46"/>
      <c r="T259" s="47" t="n">
        <f aca="false">J259/E259-1</f>
        <v>-0.00434782608695639</v>
      </c>
      <c r="U259" s="43" t="s">
        <v>791</v>
      </c>
      <c r="V259" s="43"/>
      <c r="W259" s="43" t="s">
        <v>798</v>
      </c>
    </row>
    <row r="260" customFormat="false" ht="40.5" hidden="false" customHeight="true" outlineLevel="0" collapsed="false">
      <c r="A260" s="43" t="s">
        <v>59</v>
      </c>
      <c r="B260" s="43" t="s">
        <v>799</v>
      </c>
      <c r="C260" s="43" t="s">
        <v>371</v>
      </c>
      <c r="D260" s="45" t="s">
        <v>786</v>
      </c>
      <c r="E260" s="46" t="n">
        <v>3</v>
      </c>
      <c r="F260" s="46" t="n">
        <v>398</v>
      </c>
      <c r="G260" s="46" t="n">
        <v>1194</v>
      </c>
      <c r="H260" s="46" t="n">
        <v>398</v>
      </c>
      <c r="I260" s="46" t="n">
        <v>1194</v>
      </c>
      <c r="J260" s="46" t="n">
        <v>3</v>
      </c>
      <c r="K260" s="46" t="n">
        <v>243</v>
      </c>
      <c r="L260" s="46" t="n">
        <v>723.2925</v>
      </c>
      <c r="M260" s="46" t="n">
        <f aca="false">N260/2.995</f>
        <v>147</v>
      </c>
      <c r="N260" s="56" t="n">
        <v>440.265</v>
      </c>
      <c r="O260" s="45" t="s">
        <v>786</v>
      </c>
      <c r="P260" s="43" t="s">
        <v>800</v>
      </c>
      <c r="Q260" s="46" t="n">
        <f aca="false">H260-K260</f>
        <v>155</v>
      </c>
      <c r="R260" s="46" t="n">
        <f aca="false">I260-L260</f>
        <v>470.7075</v>
      </c>
      <c r="S260" s="46"/>
      <c r="T260" s="47" t="n">
        <f aca="false">J260/E260-1</f>
        <v>0</v>
      </c>
      <c r="U260" s="43" t="s">
        <v>801</v>
      </c>
      <c r="V260" s="43"/>
      <c r="W260" s="43" t="s">
        <v>802</v>
      </c>
    </row>
    <row r="261" customFormat="false" ht="126.85" hidden="false" customHeight="false" outlineLevel="0" collapsed="false">
      <c r="A261" s="43" t="s">
        <v>60</v>
      </c>
      <c r="B261" s="43" t="s">
        <v>803</v>
      </c>
      <c r="C261" s="43" t="s">
        <v>371</v>
      </c>
      <c r="D261" s="45" t="s">
        <v>786</v>
      </c>
      <c r="E261" s="46" t="n">
        <v>4.6</v>
      </c>
      <c r="F261" s="46" t="n">
        <v>68</v>
      </c>
      <c r="G261" s="46" t="n">
        <v>312.8</v>
      </c>
      <c r="H261" s="46" t="n">
        <v>68</v>
      </c>
      <c r="I261" s="46" t="n">
        <v>312.8</v>
      </c>
      <c r="J261" s="46" t="n">
        <f aca="false">L261/K261</f>
        <v>4.58</v>
      </c>
      <c r="K261" s="46" t="n">
        <v>30</v>
      </c>
      <c r="L261" s="46" t="n">
        <v>137.4</v>
      </c>
      <c r="M261" s="46" t="n">
        <v>5</v>
      </c>
      <c r="N261" s="56" t="n">
        <v>22.9</v>
      </c>
      <c r="O261" s="45" t="s">
        <v>786</v>
      </c>
      <c r="P261" s="43" t="s">
        <v>804</v>
      </c>
      <c r="Q261" s="46" t="n">
        <f aca="false">H261-K261</f>
        <v>38</v>
      </c>
      <c r="R261" s="46" t="n">
        <f aca="false">I261-L261</f>
        <v>175.4</v>
      </c>
      <c r="S261" s="46"/>
      <c r="T261" s="47" t="n">
        <f aca="false">J261/E261-1</f>
        <v>-0.00434782608695639</v>
      </c>
      <c r="U261" s="43" t="s">
        <v>791</v>
      </c>
      <c r="V261" s="43"/>
      <c r="W261" s="43"/>
    </row>
    <row r="262" customFormat="false" ht="34" hidden="false" customHeight="false" outlineLevel="0" collapsed="false">
      <c r="A262" s="43" t="s">
        <v>61</v>
      </c>
      <c r="B262" s="43" t="s">
        <v>805</v>
      </c>
      <c r="C262" s="43" t="s">
        <v>371</v>
      </c>
      <c r="D262" s="45" t="s">
        <v>659</v>
      </c>
      <c r="E262" s="46" t="n">
        <v>21.89</v>
      </c>
      <c r="F262" s="46" t="n">
        <v>48</v>
      </c>
      <c r="G262" s="46" t="n">
        <v>1050.72</v>
      </c>
      <c r="H262" s="46" t="n">
        <v>48</v>
      </c>
      <c r="I262" s="46" t="n">
        <v>1050.72</v>
      </c>
      <c r="J262" s="46" t="n">
        <f aca="false">L262/K262</f>
        <v>20.315</v>
      </c>
      <c r="K262" s="46" t="n">
        <v>32</v>
      </c>
      <c r="L262" s="46" t="n">
        <v>650.08</v>
      </c>
      <c r="M262" s="46" t="n">
        <v>0</v>
      </c>
      <c r="N262" s="56" t="n">
        <v>0</v>
      </c>
      <c r="O262" s="45" t="s">
        <v>659</v>
      </c>
      <c r="P262" s="43"/>
      <c r="Q262" s="46" t="n">
        <f aca="false">H262-K262</f>
        <v>16</v>
      </c>
      <c r="R262" s="46" t="n">
        <f aca="false">I262-L262</f>
        <v>400.64</v>
      </c>
      <c r="S262" s="46"/>
      <c r="T262" s="47" t="n">
        <f aca="false">J262/E262-1</f>
        <v>-0.0719506624029237</v>
      </c>
      <c r="U262" s="43" t="s">
        <v>806</v>
      </c>
      <c r="V262" s="43"/>
      <c r="W262" s="43"/>
    </row>
    <row r="263" customFormat="false" ht="34" hidden="false" customHeight="false" outlineLevel="0" collapsed="false">
      <c r="A263" s="43" t="s">
        <v>62</v>
      </c>
      <c r="B263" s="43" t="s">
        <v>807</v>
      </c>
      <c r="C263" s="43" t="s">
        <v>371</v>
      </c>
      <c r="D263" s="45" t="s">
        <v>786</v>
      </c>
      <c r="E263" s="46" t="n">
        <v>4.6</v>
      </c>
      <c r="F263" s="46" t="n">
        <v>136</v>
      </c>
      <c r="G263" s="46" t="n">
        <v>625.6</v>
      </c>
      <c r="H263" s="46" t="n">
        <v>136</v>
      </c>
      <c r="I263" s="46" t="n">
        <v>625.6</v>
      </c>
      <c r="J263" s="46" t="n">
        <f aca="false">L263/K263</f>
        <v>4.282</v>
      </c>
      <c r="K263" s="46" t="n">
        <v>60</v>
      </c>
      <c r="L263" s="46" t="n">
        <v>256.92</v>
      </c>
      <c r="M263" s="46" t="n">
        <v>0</v>
      </c>
      <c r="N263" s="56" t="n">
        <v>0</v>
      </c>
      <c r="O263" s="45" t="s">
        <v>786</v>
      </c>
      <c r="P263" s="43"/>
      <c r="Q263" s="46" t="n">
        <f aca="false">H263-K263</f>
        <v>76</v>
      </c>
      <c r="R263" s="46" t="n">
        <f aca="false">I263-L263</f>
        <v>368.68</v>
      </c>
      <c r="S263" s="46"/>
      <c r="T263" s="47" t="n">
        <f aca="false">J263/E263-1</f>
        <v>-0.0691304347826086</v>
      </c>
      <c r="U263" s="43" t="s">
        <v>808</v>
      </c>
      <c r="V263" s="43"/>
      <c r="W263" s="43"/>
    </row>
    <row r="264" customFormat="false" ht="34" hidden="false" customHeight="false" outlineLevel="0" collapsed="false">
      <c r="A264" s="43" t="s">
        <v>63</v>
      </c>
      <c r="B264" s="43" t="s">
        <v>809</v>
      </c>
      <c r="C264" s="43" t="s">
        <v>371</v>
      </c>
      <c r="D264" s="45" t="s">
        <v>659</v>
      </c>
      <c r="E264" s="46" t="n">
        <v>23.75</v>
      </c>
      <c r="F264" s="46" t="n">
        <v>5</v>
      </c>
      <c r="G264" s="46" t="n">
        <v>118.75</v>
      </c>
      <c r="H264" s="46" t="n">
        <v>5</v>
      </c>
      <c r="I264" s="46" t="n">
        <v>118.75</v>
      </c>
      <c r="J264" s="46" t="n">
        <f aca="false">L264/K264</f>
        <v>23.1175</v>
      </c>
      <c r="K264" s="46" t="n">
        <v>4</v>
      </c>
      <c r="L264" s="46" t="n">
        <v>92.47</v>
      </c>
      <c r="M264" s="46" t="n">
        <v>0</v>
      </c>
      <c r="N264" s="56" t="n">
        <v>0</v>
      </c>
      <c r="O264" s="45" t="s">
        <v>659</v>
      </c>
      <c r="P264" s="43"/>
      <c r="Q264" s="46" t="n">
        <f aca="false">H264-K264</f>
        <v>1</v>
      </c>
      <c r="R264" s="46" t="n">
        <f aca="false">I264-L264</f>
        <v>26.28</v>
      </c>
      <c r="S264" s="46"/>
      <c r="T264" s="47" t="n">
        <f aca="false">J264/E264-1</f>
        <v>-0.0266315789473684</v>
      </c>
      <c r="U264" s="43" t="s">
        <v>806</v>
      </c>
      <c r="V264" s="43"/>
      <c r="W264" s="43"/>
    </row>
    <row r="265" customFormat="false" ht="65" hidden="false" customHeight="false" outlineLevel="0" collapsed="false">
      <c r="A265" s="43" t="s">
        <v>64</v>
      </c>
      <c r="B265" s="43" t="s">
        <v>810</v>
      </c>
      <c r="C265" s="43" t="s">
        <v>371</v>
      </c>
      <c r="D265" s="45" t="s">
        <v>811</v>
      </c>
      <c r="E265" s="46" t="n">
        <v>2.08</v>
      </c>
      <c r="F265" s="46" t="n">
        <v>60</v>
      </c>
      <c r="G265" s="46" t="n">
        <v>124.8</v>
      </c>
      <c r="H265" s="46" t="n">
        <v>60</v>
      </c>
      <c r="I265" s="46" t="n">
        <v>124.8</v>
      </c>
      <c r="J265" s="46" t="n">
        <f aca="false">L265/K265</f>
        <v>2.08</v>
      </c>
      <c r="K265" s="46" t="n">
        <v>60</v>
      </c>
      <c r="L265" s="46" t="n">
        <v>124.8</v>
      </c>
      <c r="M265" s="46" t="n">
        <v>0</v>
      </c>
      <c r="N265" s="56" t="n">
        <v>0</v>
      </c>
      <c r="O265" s="45" t="s">
        <v>811</v>
      </c>
      <c r="P265" s="43"/>
      <c r="Q265" s="46" t="n">
        <f aca="false">H265-K265</f>
        <v>0</v>
      </c>
      <c r="R265" s="46" t="n">
        <f aca="false">I265-L265</f>
        <v>0</v>
      </c>
      <c r="S265" s="46"/>
      <c r="T265" s="47" t="n">
        <f aca="false">J265/E265-1</f>
        <v>0</v>
      </c>
      <c r="U265" s="43" t="s">
        <v>781</v>
      </c>
      <c r="V265" s="43"/>
      <c r="W265" s="43"/>
    </row>
    <row r="266" customFormat="false" ht="176.5" hidden="false" customHeight="true" outlineLevel="0" collapsed="false">
      <c r="A266" s="43" t="s">
        <v>65</v>
      </c>
      <c r="B266" s="43" t="s">
        <v>812</v>
      </c>
      <c r="C266" s="43" t="s">
        <v>371</v>
      </c>
      <c r="D266" s="45" t="s">
        <v>786</v>
      </c>
      <c r="E266" s="46" t="n">
        <v>1.38</v>
      </c>
      <c r="F266" s="46" t="n">
        <v>15000</v>
      </c>
      <c r="G266" s="46" t="n">
        <v>20700</v>
      </c>
      <c r="H266" s="46" t="n">
        <v>10250</v>
      </c>
      <c r="I266" s="46" t="n">
        <v>14145</v>
      </c>
      <c r="J266" s="46" t="n">
        <v>1.38</v>
      </c>
      <c r="K266" s="46" t="n">
        <v>14900</v>
      </c>
      <c r="L266" s="46" t="n">
        <v>18740.4</v>
      </c>
      <c r="M266" s="46" t="n">
        <f aca="false">N266/J266</f>
        <v>10046</v>
      </c>
      <c r="N266" s="56" t="n">
        <v>13863.48</v>
      </c>
      <c r="O266" s="45" t="s">
        <v>786</v>
      </c>
      <c r="P266" s="43" t="s">
        <v>813</v>
      </c>
      <c r="Q266" s="46" t="n">
        <f aca="false">H266-K266</f>
        <v>-4650</v>
      </c>
      <c r="R266" s="46" t="n">
        <f aca="false">I266-L266</f>
        <v>-4595.4</v>
      </c>
      <c r="S266" s="46"/>
      <c r="T266" s="47" t="n">
        <f aca="false">J266/E266-1</f>
        <v>0</v>
      </c>
      <c r="U266" s="43" t="s">
        <v>791</v>
      </c>
      <c r="V266" s="43"/>
      <c r="W266" s="43" t="s">
        <v>814</v>
      </c>
    </row>
    <row r="267" customFormat="false" ht="313.45" hidden="false" customHeight="true" outlineLevel="0" collapsed="false">
      <c r="A267" s="43" t="s">
        <v>66</v>
      </c>
      <c r="B267" s="43" t="s">
        <v>815</v>
      </c>
      <c r="C267" s="43" t="s">
        <v>371</v>
      </c>
      <c r="D267" s="45" t="s">
        <v>786</v>
      </c>
      <c r="E267" s="46" t="n">
        <v>2.97</v>
      </c>
      <c r="F267" s="46" t="n">
        <v>400</v>
      </c>
      <c r="G267" s="46" t="n">
        <v>1188</v>
      </c>
      <c r="H267" s="46" t="n">
        <v>350</v>
      </c>
      <c r="I267" s="46" t="n">
        <v>1039.5</v>
      </c>
      <c r="J267" s="46" t="n">
        <v>2.98</v>
      </c>
      <c r="K267" s="46" t="n">
        <v>275</v>
      </c>
      <c r="L267" s="46" t="n">
        <v>779.63</v>
      </c>
      <c r="M267" s="46" t="n">
        <f aca="false">N267/2.97</f>
        <v>157</v>
      </c>
      <c r="N267" s="56" t="n">
        <v>466.29</v>
      </c>
      <c r="O267" s="45" t="s">
        <v>786</v>
      </c>
      <c r="P267" s="43" t="s">
        <v>816</v>
      </c>
      <c r="Q267" s="46" t="n">
        <f aca="false">H267-K267</f>
        <v>75</v>
      </c>
      <c r="R267" s="46" t="n">
        <f aca="false">I267-L267</f>
        <v>259.87</v>
      </c>
      <c r="S267" s="46"/>
      <c r="T267" s="47" t="n">
        <f aca="false">J267/E267-1</f>
        <v>0.00336700336700346</v>
      </c>
      <c r="U267" s="43" t="s">
        <v>791</v>
      </c>
      <c r="V267" s="43"/>
      <c r="W267" s="43" t="s">
        <v>817</v>
      </c>
    </row>
    <row r="268" customFormat="false" ht="142.5" hidden="false" customHeight="false" outlineLevel="0" collapsed="false">
      <c r="A268" s="43" t="s">
        <v>67</v>
      </c>
      <c r="B268" s="43" t="s">
        <v>818</v>
      </c>
      <c r="C268" s="43" t="s">
        <v>371</v>
      </c>
      <c r="D268" s="45" t="s">
        <v>786</v>
      </c>
      <c r="E268" s="46" t="n">
        <v>2.97</v>
      </c>
      <c r="F268" s="46" t="n">
        <v>60</v>
      </c>
      <c r="G268" s="46" t="n">
        <v>178.2</v>
      </c>
      <c r="H268" s="46" t="n">
        <v>60</v>
      </c>
      <c r="I268" s="46" t="n">
        <v>178.2</v>
      </c>
      <c r="J268" s="46" t="n">
        <f aca="false">L268/K268</f>
        <v>2.97</v>
      </c>
      <c r="K268" s="46" t="n">
        <v>40</v>
      </c>
      <c r="L268" s="46" t="n">
        <v>118.8</v>
      </c>
      <c r="M268" s="46" t="n">
        <f aca="false">N268/J268</f>
        <v>7</v>
      </c>
      <c r="N268" s="56" t="n">
        <v>20.79</v>
      </c>
      <c r="O268" s="45" t="s">
        <v>786</v>
      </c>
      <c r="P268" s="43" t="s">
        <v>819</v>
      </c>
      <c r="Q268" s="46" t="n">
        <f aca="false">H268-K268</f>
        <v>20</v>
      </c>
      <c r="R268" s="46" t="n">
        <f aca="false">I268-L268</f>
        <v>59.4</v>
      </c>
      <c r="S268" s="46"/>
      <c r="T268" s="47" t="n">
        <f aca="false">J268/E268-1</f>
        <v>0</v>
      </c>
      <c r="U268" s="43" t="s">
        <v>791</v>
      </c>
      <c r="V268" s="43"/>
      <c r="W268" s="43"/>
    </row>
    <row r="269" customFormat="false" ht="125" hidden="false" customHeight="true" outlineLevel="0" collapsed="false">
      <c r="A269" s="43" t="s">
        <v>68</v>
      </c>
      <c r="B269" s="43" t="s">
        <v>820</v>
      </c>
      <c r="C269" s="43" t="s">
        <v>371</v>
      </c>
      <c r="D269" s="45" t="s">
        <v>659</v>
      </c>
      <c r="E269" s="46" t="n">
        <v>15</v>
      </c>
      <c r="F269" s="46" t="n">
        <v>100</v>
      </c>
      <c r="G269" s="46" t="n">
        <v>1500</v>
      </c>
      <c r="H269" s="46" t="n">
        <v>70</v>
      </c>
      <c r="I269" s="46" t="n">
        <v>1050</v>
      </c>
      <c r="J269" s="46" t="n">
        <f aca="false">L269/K269</f>
        <v>15</v>
      </c>
      <c r="K269" s="46" t="n">
        <v>100</v>
      </c>
      <c r="L269" s="46" t="n">
        <v>1500</v>
      </c>
      <c r="M269" s="46" t="n">
        <v>54</v>
      </c>
      <c r="N269" s="46" t="n">
        <f aca="false">M269*J269</f>
        <v>810</v>
      </c>
      <c r="O269" s="45" t="s">
        <v>659</v>
      </c>
      <c r="P269" s="43" t="s">
        <v>821</v>
      </c>
      <c r="Q269" s="46" t="n">
        <f aca="false">H269-K269</f>
        <v>-30</v>
      </c>
      <c r="R269" s="46" t="n">
        <f aca="false">I269-L269</f>
        <v>-450</v>
      </c>
      <c r="S269" s="46"/>
      <c r="T269" s="47" t="n">
        <f aca="false">J269/E269-1</f>
        <v>0</v>
      </c>
      <c r="U269" s="43" t="s">
        <v>791</v>
      </c>
      <c r="V269" s="43"/>
      <c r="W269" s="43"/>
    </row>
    <row r="270" customFormat="false" ht="17.35" hidden="false" customHeight="true" outlineLevel="0" collapsed="false">
      <c r="A270" s="52" t="s">
        <v>822</v>
      </c>
      <c r="B270" s="52"/>
      <c r="C270" s="52"/>
      <c r="D270" s="52"/>
      <c r="E270" s="52"/>
      <c r="F270" s="52"/>
      <c r="G270" s="53" t="n">
        <f aca="false">SUM(G254:G269)</f>
        <v>38626.343</v>
      </c>
      <c r="H270" s="53"/>
      <c r="I270" s="53" t="n">
        <f aca="false">SUM(I254:I269)+0.02</f>
        <v>30851.417</v>
      </c>
      <c r="J270" s="53"/>
      <c r="K270" s="53"/>
      <c r="L270" s="53" t="n">
        <f aca="false">SUM(L254:L269)</f>
        <v>31540.1325</v>
      </c>
      <c r="M270" s="53"/>
      <c r="N270" s="53" t="n">
        <f aca="false">SUM(N254:N269)</f>
        <v>19197.31</v>
      </c>
      <c r="O270" s="54"/>
      <c r="P270" s="52"/>
      <c r="Q270" s="53"/>
      <c r="R270" s="53" t="n">
        <f aca="false">I270-L270</f>
        <v>-688.715499999998</v>
      </c>
      <c r="S270" s="53" t="n">
        <f aca="false">SUM(S254:S269)</f>
        <v>0</v>
      </c>
      <c r="T270" s="53"/>
      <c r="U270" s="52"/>
      <c r="V270" s="52"/>
      <c r="W270" s="52"/>
    </row>
    <row r="271" customFormat="false" ht="17.35" hidden="false" customHeight="true" outlineLevel="0" collapsed="false">
      <c r="A271" s="44" t="s">
        <v>823</v>
      </c>
      <c r="B271" s="44"/>
      <c r="C271" s="44"/>
      <c r="D271" s="44"/>
      <c r="E271" s="44"/>
      <c r="F271" s="44"/>
      <c r="G271" s="44"/>
      <c r="H271" s="44"/>
      <c r="I271" s="44"/>
      <c r="J271" s="44"/>
      <c r="K271" s="44"/>
      <c r="L271" s="44"/>
      <c r="M271" s="44"/>
      <c r="N271" s="44"/>
      <c r="O271" s="44"/>
      <c r="P271" s="44"/>
      <c r="Q271" s="55"/>
      <c r="R271" s="55"/>
      <c r="S271" s="55"/>
      <c r="T271" s="55"/>
      <c r="U271" s="44"/>
      <c r="V271" s="44"/>
      <c r="W271" s="44"/>
    </row>
    <row r="272" customFormat="false" ht="34" hidden="false" customHeight="false" outlineLevel="0" collapsed="false">
      <c r="A272" s="43" t="s">
        <v>53</v>
      </c>
      <c r="B272" s="43" t="s">
        <v>824</v>
      </c>
      <c r="C272" s="43" t="s">
        <v>371</v>
      </c>
      <c r="D272" s="45" t="s">
        <v>659</v>
      </c>
      <c r="E272" s="46" t="n">
        <v>1580</v>
      </c>
      <c r="F272" s="46" t="n">
        <v>1</v>
      </c>
      <c r="G272" s="46" t="n">
        <v>1580</v>
      </c>
      <c r="H272" s="46" t="n">
        <v>1</v>
      </c>
      <c r="I272" s="46" t="n">
        <v>1580</v>
      </c>
      <c r="J272" s="46" t="n">
        <f aca="false">L272/K272</f>
        <v>1580</v>
      </c>
      <c r="K272" s="46" t="n">
        <v>1</v>
      </c>
      <c r="L272" s="46" t="n">
        <v>1580</v>
      </c>
      <c r="M272" s="46" t="n">
        <v>1</v>
      </c>
      <c r="N272" s="46" t="n">
        <v>1580</v>
      </c>
      <c r="O272" s="45" t="s">
        <v>659</v>
      </c>
      <c r="P272" s="43" t="s">
        <v>825</v>
      </c>
      <c r="Q272" s="46" t="n">
        <f aca="false">H272-K272</f>
        <v>0</v>
      </c>
      <c r="R272" s="46" t="n">
        <f aca="false">I272-L272</f>
        <v>0</v>
      </c>
      <c r="S272" s="46"/>
      <c r="T272" s="47" t="n">
        <f aca="false">J272/E272-1</f>
        <v>0</v>
      </c>
      <c r="U272" s="43" t="s">
        <v>826</v>
      </c>
      <c r="V272" s="43"/>
      <c r="W272" s="43"/>
    </row>
    <row r="273" customFormat="false" ht="34" hidden="false" customHeight="false" outlineLevel="0" collapsed="false">
      <c r="A273" s="43" t="s">
        <v>54</v>
      </c>
      <c r="B273" s="43" t="s">
        <v>827</v>
      </c>
      <c r="C273" s="43" t="s">
        <v>371</v>
      </c>
      <c r="D273" s="45" t="s">
        <v>659</v>
      </c>
      <c r="E273" s="46" t="n">
        <v>1350</v>
      </c>
      <c r="F273" s="46" t="n">
        <v>1</v>
      </c>
      <c r="G273" s="46" t="n">
        <v>1350</v>
      </c>
      <c r="H273" s="46" t="n">
        <v>0</v>
      </c>
      <c r="I273" s="46" t="n">
        <v>0</v>
      </c>
      <c r="J273" s="46" t="n">
        <v>0</v>
      </c>
      <c r="K273" s="46" t="n">
        <v>0</v>
      </c>
      <c r="L273" s="46" t="n">
        <v>675</v>
      </c>
      <c r="M273" s="46" t="n">
        <v>0</v>
      </c>
      <c r="N273" s="46" t="n">
        <v>0</v>
      </c>
      <c r="O273" s="45" t="s">
        <v>659</v>
      </c>
      <c r="P273" s="43"/>
      <c r="Q273" s="46" t="n">
        <f aca="false">H273-K273</f>
        <v>0</v>
      </c>
      <c r="R273" s="46" t="n">
        <f aca="false">I273-L273</f>
        <v>-675</v>
      </c>
      <c r="S273" s="46"/>
      <c r="T273" s="47"/>
      <c r="U273" s="43" t="s">
        <v>826</v>
      </c>
      <c r="V273" s="43"/>
      <c r="W273" s="43"/>
    </row>
    <row r="274" customFormat="false" ht="34" hidden="false" customHeight="false" outlineLevel="0" collapsed="false">
      <c r="A274" s="43" t="s">
        <v>55</v>
      </c>
      <c r="B274" s="43" t="s">
        <v>828</v>
      </c>
      <c r="C274" s="43" t="s">
        <v>371</v>
      </c>
      <c r="D274" s="45" t="s">
        <v>659</v>
      </c>
      <c r="E274" s="46" t="n">
        <v>1590</v>
      </c>
      <c r="F274" s="46" t="n">
        <v>1</v>
      </c>
      <c r="G274" s="46" t="n">
        <v>1590</v>
      </c>
      <c r="H274" s="46" t="n">
        <v>0</v>
      </c>
      <c r="I274" s="46" t="n">
        <v>0</v>
      </c>
      <c r="J274" s="46" t="n">
        <v>0</v>
      </c>
      <c r="K274" s="46" t="n">
        <v>0</v>
      </c>
      <c r="L274" s="46" t="n">
        <v>795</v>
      </c>
      <c r="M274" s="46" t="n">
        <v>0</v>
      </c>
      <c r="N274" s="46" t="n">
        <v>0</v>
      </c>
      <c r="O274" s="45" t="s">
        <v>659</v>
      </c>
      <c r="P274" s="43"/>
      <c r="Q274" s="46" t="n">
        <f aca="false">H274-K274</f>
        <v>0</v>
      </c>
      <c r="R274" s="46" t="n">
        <f aca="false">I274-L274</f>
        <v>-795</v>
      </c>
      <c r="S274" s="46"/>
      <c r="T274" s="47"/>
      <c r="U274" s="43" t="s">
        <v>826</v>
      </c>
      <c r="V274" s="43"/>
      <c r="W274" s="43"/>
    </row>
    <row r="275" customFormat="false" ht="34" hidden="false" customHeight="false" outlineLevel="0" collapsed="false">
      <c r="A275" s="43" t="s">
        <v>56</v>
      </c>
      <c r="B275" s="43" t="s">
        <v>829</v>
      </c>
      <c r="C275" s="43" t="s">
        <v>371</v>
      </c>
      <c r="D275" s="45" t="s">
        <v>659</v>
      </c>
      <c r="E275" s="46" t="n">
        <v>715</v>
      </c>
      <c r="F275" s="46" t="n">
        <v>1</v>
      </c>
      <c r="G275" s="46" t="n">
        <v>715</v>
      </c>
      <c r="H275" s="46" t="n">
        <v>0</v>
      </c>
      <c r="I275" s="46" t="n">
        <v>0</v>
      </c>
      <c r="J275" s="46" t="n">
        <v>0</v>
      </c>
      <c r="K275" s="46" t="n">
        <v>0</v>
      </c>
      <c r="L275" s="46" t="n">
        <v>347.91667</v>
      </c>
      <c r="M275" s="46" t="n">
        <v>0</v>
      </c>
      <c r="N275" s="46" t="n">
        <v>0</v>
      </c>
      <c r="O275" s="45" t="s">
        <v>659</v>
      </c>
      <c r="P275" s="43"/>
      <c r="Q275" s="46" t="n">
        <f aca="false">H275-K275</f>
        <v>0</v>
      </c>
      <c r="R275" s="46" t="n">
        <f aca="false">I275-L275</f>
        <v>-347.91667</v>
      </c>
      <c r="S275" s="46"/>
      <c r="T275" s="47"/>
      <c r="U275" s="43" t="s">
        <v>830</v>
      </c>
      <c r="V275" s="43"/>
      <c r="W275" s="43"/>
    </row>
    <row r="276" customFormat="false" ht="34" hidden="false" customHeight="false" outlineLevel="0" collapsed="false">
      <c r="A276" s="43" t="s">
        <v>57</v>
      </c>
      <c r="B276" s="43" t="s">
        <v>831</v>
      </c>
      <c r="C276" s="43" t="s">
        <v>371</v>
      </c>
      <c r="D276" s="45" t="s">
        <v>659</v>
      </c>
      <c r="E276" s="46" t="n">
        <v>895</v>
      </c>
      <c r="F276" s="46" t="n">
        <v>1</v>
      </c>
      <c r="G276" s="46" t="n">
        <v>895</v>
      </c>
      <c r="H276" s="46" t="n">
        <v>0</v>
      </c>
      <c r="I276" s="46" t="n">
        <v>0</v>
      </c>
      <c r="J276" s="46" t="n">
        <v>0</v>
      </c>
      <c r="K276" s="46" t="n">
        <v>0</v>
      </c>
      <c r="L276" s="46" t="n">
        <v>444.8645</v>
      </c>
      <c r="M276" s="46" t="n">
        <v>0</v>
      </c>
      <c r="N276" s="46" t="n">
        <v>0</v>
      </c>
      <c r="O276" s="45" t="s">
        <v>659</v>
      </c>
      <c r="P276" s="43"/>
      <c r="Q276" s="46" t="n">
        <f aca="false">H276-K276</f>
        <v>0</v>
      </c>
      <c r="R276" s="46" t="n">
        <f aca="false">I276-L276</f>
        <v>-444.8645</v>
      </c>
      <c r="S276" s="46"/>
      <c r="T276" s="47"/>
      <c r="U276" s="43" t="s">
        <v>830</v>
      </c>
      <c r="V276" s="43"/>
      <c r="W276" s="43"/>
    </row>
    <row r="277" customFormat="false" ht="34" hidden="false" customHeight="false" outlineLevel="0" collapsed="false">
      <c r="A277" s="43" t="s">
        <v>58</v>
      </c>
      <c r="B277" s="43" t="s">
        <v>832</v>
      </c>
      <c r="C277" s="43" t="s">
        <v>371</v>
      </c>
      <c r="D277" s="45" t="s">
        <v>659</v>
      </c>
      <c r="E277" s="46" t="n">
        <v>885</v>
      </c>
      <c r="F277" s="46" t="n">
        <v>1</v>
      </c>
      <c r="G277" s="46" t="n">
        <v>885</v>
      </c>
      <c r="H277" s="46" t="n">
        <v>0</v>
      </c>
      <c r="I277" s="46" t="n">
        <v>0</v>
      </c>
      <c r="J277" s="46" t="n">
        <v>0</v>
      </c>
      <c r="K277" s="46" t="n">
        <v>0</v>
      </c>
      <c r="L277" s="46" t="n">
        <v>440.9925</v>
      </c>
      <c r="M277" s="46" t="n">
        <v>0</v>
      </c>
      <c r="N277" s="46" t="n">
        <v>0</v>
      </c>
      <c r="O277" s="45" t="s">
        <v>659</v>
      </c>
      <c r="P277" s="43"/>
      <c r="Q277" s="46" t="n">
        <f aca="false">H277-K277</f>
        <v>0</v>
      </c>
      <c r="R277" s="46" t="n">
        <f aca="false">I277-L277</f>
        <v>-440.9925</v>
      </c>
      <c r="S277" s="46"/>
      <c r="T277" s="47"/>
      <c r="U277" s="43" t="s">
        <v>830</v>
      </c>
      <c r="V277" s="43"/>
      <c r="W277" s="43"/>
    </row>
    <row r="278" customFormat="false" ht="34" hidden="false" customHeight="false" outlineLevel="0" collapsed="false">
      <c r="A278" s="43" t="s">
        <v>59</v>
      </c>
      <c r="B278" s="43" t="s">
        <v>833</v>
      </c>
      <c r="C278" s="43" t="s">
        <v>371</v>
      </c>
      <c r="D278" s="45" t="s">
        <v>659</v>
      </c>
      <c r="E278" s="46" t="n">
        <v>855</v>
      </c>
      <c r="F278" s="46" t="n">
        <v>1</v>
      </c>
      <c r="G278" s="46" t="n">
        <v>855</v>
      </c>
      <c r="H278" s="46" t="n">
        <v>0</v>
      </c>
      <c r="I278" s="46" t="n">
        <v>0</v>
      </c>
      <c r="J278" s="46" t="n">
        <v>0</v>
      </c>
      <c r="K278" s="46" t="n">
        <v>0</v>
      </c>
      <c r="L278" s="46" t="n">
        <v>422.26</v>
      </c>
      <c r="M278" s="46" t="n">
        <v>0</v>
      </c>
      <c r="N278" s="46" t="n">
        <v>0</v>
      </c>
      <c r="O278" s="45" t="s">
        <v>659</v>
      </c>
      <c r="P278" s="43"/>
      <c r="Q278" s="46" t="n">
        <f aca="false">H278-K278</f>
        <v>0</v>
      </c>
      <c r="R278" s="46" t="n">
        <f aca="false">I278-L278</f>
        <v>-422.26</v>
      </c>
      <c r="S278" s="46"/>
      <c r="T278" s="47"/>
      <c r="U278" s="43" t="s">
        <v>830</v>
      </c>
      <c r="V278" s="43"/>
      <c r="W278" s="43"/>
    </row>
    <row r="279" customFormat="false" ht="48.5" hidden="false" customHeight="false" outlineLevel="0" collapsed="false">
      <c r="A279" s="43" t="s">
        <v>60</v>
      </c>
      <c r="B279" s="43" t="s">
        <v>834</v>
      </c>
      <c r="C279" s="43" t="s">
        <v>371</v>
      </c>
      <c r="D279" s="45" t="s">
        <v>659</v>
      </c>
      <c r="E279" s="46" t="n">
        <v>21.2</v>
      </c>
      <c r="F279" s="46" t="n">
        <v>2</v>
      </c>
      <c r="G279" s="46" t="n">
        <v>42.4</v>
      </c>
      <c r="H279" s="46" t="n">
        <v>0</v>
      </c>
      <c r="I279" s="46" t="n">
        <v>0</v>
      </c>
      <c r="J279" s="46" t="n">
        <f aca="false">L279/K279</f>
        <v>15.916</v>
      </c>
      <c r="K279" s="46" t="n">
        <v>2</v>
      </c>
      <c r="L279" s="46" t="n">
        <v>31.832</v>
      </c>
      <c r="M279" s="46" t="n">
        <v>2</v>
      </c>
      <c r="N279" s="46" t="n">
        <v>31.832</v>
      </c>
      <c r="O279" s="45" t="s">
        <v>659</v>
      </c>
      <c r="P279" s="43" t="s">
        <v>835</v>
      </c>
      <c r="Q279" s="46" t="n">
        <f aca="false">H279-K279</f>
        <v>-2</v>
      </c>
      <c r="R279" s="46" t="n">
        <f aca="false">I279-L279</f>
        <v>-31.832</v>
      </c>
      <c r="S279" s="46" t="n">
        <f aca="false">G279-L279</f>
        <v>10.568</v>
      </c>
      <c r="T279" s="47" t="n">
        <f aca="false">J279/E279-1</f>
        <v>-0.249245283018868</v>
      </c>
      <c r="U279" s="43" t="s">
        <v>836</v>
      </c>
      <c r="V279" s="43"/>
      <c r="W279" s="43"/>
    </row>
    <row r="280" customFormat="false" ht="20.1" hidden="false" customHeight="true" outlineLevel="0" collapsed="false">
      <c r="A280" s="52" t="s">
        <v>837</v>
      </c>
      <c r="B280" s="52"/>
      <c r="C280" s="52"/>
      <c r="D280" s="52"/>
      <c r="E280" s="52"/>
      <c r="F280" s="52"/>
      <c r="G280" s="53" t="n">
        <f aca="false">SUM(G272:G279)</f>
        <v>7912.4</v>
      </c>
      <c r="H280" s="53"/>
      <c r="I280" s="53" t="n">
        <f aca="false">SUM(I272:I279)</f>
        <v>1580</v>
      </c>
      <c r="J280" s="53"/>
      <c r="K280" s="53"/>
      <c r="L280" s="53" t="n">
        <f aca="false">SUM(L272:L279)</f>
        <v>4737.86567</v>
      </c>
      <c r="M280" s="53"/>
      <c r="N280" s="53" t="n">
        <f aca="false">SUM(N272:N279)</f>
        <v>1611.832</v>
      </c>
      <c r="O280" s="54"/>
      <c r="P280" s="52"/>
      <c r="Q280" s="53"/>
      <c r="R280" s="53" t="n">
        <f aca="false">SUM(R272:R279)</f>
        <v>-3157.86567</v>
      </c>
      <c r="S280" s="53" t="n">
        <f aca="false">SUM(S272:S279)</f>
        <v>10.568</v>
      </c>
      <c r="T280" s="53"/>
      <c r="U280" s="52"/>
      <c r="V280" s="52"/>
      <c r="W280" s="52"/>
    </row>
    <row r="281" customFormat="false" ht="20.1" hidden="false" customHeight="true" outlineLevel="0" collapsed="false">
      <c r="A281" s="44" t="s">
        <v>838</v>
      </c>
      <c r="B281" s="44"/>
      <c r="C281" s="44"/>
      <c r="D281" s="44"/>
      <c r="E281" s="44"/>
      <c r="F281" s="44"/>
      <c r="G281" s="44"/>
      <c r="H281" s="44"/>
      <c r="I281" s="55"/>
      <c r="J281" s="55"/>
      <c r="K281" s="55"/>
      <c r="L281" s="55"/>
      <c r="M281" s="55"/>
      <c r="N281" s="55"/>
      <c r="O281" s="44"/>
      <c r="P281" s="44"/>
      <c r="Q281" s="55"/>
      <c r="R281" s="55"/>
      <c r="S281" s="55"/>
      <c r="T281" s="55"/>
      <c r="U281" s="44"/>
      <c r="V281" s="44"/>
      <c r="W281" s="44"/>
    </row>
    <row r="282" customFormat="false" ht="34" hidden="false" customHeight="false" outlineLevel="0" collapsed="false">
      <c r="A282" s="43" t="s">
        <v>53</v>
      </c>
      <c r="B282" s="43" t="s">
        <v>839</v>
      </c>
      <c r="C282" s="43" t="s">
        <v>371</v>
      </c>
      <c r="D282" s="45" t="s">
        <v>659</v>
      </c>
      <c r="E282" s="46" t="n">
        <v>29.3</v>
      </c>
      <c r="F282" s="46" t="n">
        <v>50</v>
      </c>
      <c r="G282" s="46" t="n">
        <v>1465</v>
      </c>
      <c r="H282" s="46" t="n">
        <v>50</v>
      </c>
      <c r="I282" s="46" t="n">
        <v>1465</v>
      </c>
      <c r="J282" s="46" t="n">
        <f aca="false">L282/K282</f>
        <v>29.3</v>
      </c>
      <c r="K282" s="46" t="n">
        <v>50</v>
      </c>
      <c r="L282" s="46" t="n">
        <v>1465</v>
      </c>
      <c r="M282" s="46" t="n">
        <v>50</v>
      </c>
      <c r="N282" s="46" t="n">
        <v>1465</v>
      </c>
      <c r="O282" s="45" t="s">
        <v>659</v>
      </c>
      <c r="P282" s="57" t="s">
        <v>840</v>
      </c>
      <c r="Q282" s="46" t="n">
        <f aca="false">H282-K282</f>
        <v>0</v>
      </c>
      <c r="R282" s="46" t="n">
        <f aca="false">I282-L282</f>
        <v>0</v>
      </c>
      <c r="S282" s="46"/>
      <c r="T282" s="47" t="n">
        <f aca="false">J282/E282-1</f>
        <v>0</v>
      </c>
      <c r="U282" s="43" t="s">
        <v>841</v>
      </c>
      <c r="V282" s="43"/>
      <c r="W282" s="43"/>
    </row>
    <row r="283" customFormat="false" ht="412.5" hidden="false" customHeight="true" outlineLevel="0" collapsed="false">
      <c r="A283" s="43" t="s">
        <v>54</v>
      </c>
      <c r="B283" s="43" t="s">
        <v>842</v>
      </c>
      <c r="C283" s="43" t="s">
        <v>371</v>
      </c>
      <c r="D283" s="45" t="s">
        <v>659</v>
      </c>
      <c r="E283" s="46" t="n">
        <v>17.9</v>
      </c>
      <c r="F283" s="46" t="n">
        <v>50</v>
      </c>
      <c r="G283" s="46" t="n">
        <v>895</v>
      </c>
      <c r="H283" s="46" t="n">
        <v>50</v>
      </c>
      <c r="I283" s="46" t="n">
        <v>895</v>
      </c>
      <c r="J283" s="46" t="n">
        <f aca="false">L283/K283</f>
        <v>17.9</v>
      </c>
      <c r="K283" s="46" t="n">
        <v>50</v>
      </c>
      <c r="L283" s="46" t="n">
        <v>895</v>
      </c>
      <c r="M283" s="46" t="n">
        <f aca="false">N283/J283</f>
        <v>35</v>
      </c>
      <c r="N283" s="46" t="n">
        <v>626.5</v>
      </c>
      <c r="O283" s="45" t="s">
        <v>659</v>
      </c>
      <c r="P283" s="58" t="s">
        <v>843</v>
      </c>
      <c r="Q283" s="46" t="n">
        <f aca="false">H283-K283</f>
        <v>0</v>
      </c>
      <c r="R283" s="46" t="n">
        <f aca="false">I283-L283</f>
        <v>0</v>
      </c>
      <c r="S283" s="46"/>
      <c r="T283" s="47" t="n">
        <f aca="false">J283/E283-1</f>
        <v>0</v>
      </c>
      <c r="U283" s="43" t="s">
        <v>841</v>
      </c>
      <c r="V283" s="43"/>
      <c r="W283" s="43"/>
    </row>
    <row r="284" customFormat="false" ht="65" hidden="false" customHeight="false" outlineLevel="0" collapsed="false">
      <c r="A284" s="43" t="s">
        <v>55</v>
      </c>
      <c r="B284" s="43" t="s">
        <v>844</v>
      </c>
      <c r="C284" s="43" t="s">
        <v>371</v>
      </c>
      <c r="D284" s="45" t="s">
        <v>659</v>
      </c>
      <c r="E284" s="46" t="n">
        <v>7.7</v>
      </c>
      <c r="F284" s="46" t="n">
        <v>10</v>
      </c>
      <c r="G284" s="46" t="n">
        <v>77</v>
      </c>
      <c r="H284" s="46" t="n">
        <v>10</v>
      </c>
      <c r="I284" s="46" t="n">
        <v>77</v>
      </c>
      <c r="J284" s="46" t="n">
        <f aca="false">L284/K284</f>
        <v>7.7</v>
      </c>
      <c r="K284" s="46" t="n">
        <v>10</v>
      </c>
      <c r="L284" s="46" t="n">
        <v>77</v>
      </c>
      <c r="M284" s="46" t="n">
        <v>2</v>
      </c>
      <c r="N284" s="46" t="n">
        <f aca="false">J284*M284</f>
        <v>15.4</v>
      </c>
      <c r="O284" s="45" t="s">
        <v>659</v>
      </c>
      <c r="P284" s="43" t="s">
        <v>845</v>
      </c>
      <c r="Q284" s="46" t="n">
        <f aca="false">H284-K284</f>
        <v>0</v>
      </c>
      <c r="R284" s="46" t="n">
        <f aca="false">I284-L284</f>
        <v>0</v>
      </c>
      <c r="S284" s="46"/>
      <c r="T284" s="47" t="n">
        <f aca="false">J284/E284-1</f>
        <v>0</v>
      </c>
      <c r="U284" s="43" t="s">
        <v>841</v>
      </c>
      <c r="V284" s="43"/>
      <c r="W284" s="43"/>
    </row>
    <row r="285" customFormat="false" ht="81" hidden="false" customHeight="false" outlineLevel="0" collapsed="false">
      <c r="A285" s="43" t="s">
        <v>56</v>
      </c>
      <c r="B285" s="43" t="s">
        <v>846</v>
      </c>
      <c r="C285" s="43" t="s">
        <v>371</v>
      </c>
      <c r="D285" s="45" t="s">
        <v>659</v>
      </c>
      <c r="E285" s="46" t="n">
        <v>10</v>
      </c>
      <c r="F285" s="46" t="n">
        <v>20</v>
      </c>
      <c r="G285" s="46" t="n">
        <v>200</v>
      </c>
      <c r="H285" s="46" t="n">
        <v>20</v>
      </c>
      <c r="I285" s="46" t="n">
        <v>200</v>
      </c>
      <c r="J285" s="46" t="n">
        <v>10</v>
      </c>
      <c r="K285" s="46" t="n">
        <v>20</v>
      </c>
      <c r="L285" s="46" t="n">
        <v>200</v>
      </c>
      <c r="M285" s="46" t="n">
        <v>20</v>
      </c>
      <c r="N285" s="46" t="n">
        <v>200</v>
      </c>
      <c r="O285" s="45" t="s">
        <v>659</v>
      </c>
      <c r="P285" s="59" t="s">
        <v>845</v>
      </c>
      <c r="Q285" s="46" t="n">
        <f aca="false">H285-K285</f>
        <v>0</v>
      </c>
      <c r="R285" s="46" t="n">
        <f aca="false">I285-L285</f>
        <v>0</v>
      </c>
      <c r="S285" s="46"/>
      <c r="T285" s="47" t="n">
        <f aca="false">J285/E285-1</f>
        <v>0</v>
      </c>
      <c r="U285" s="43" t="s">
        <v>841</v>
      </c>
      <c r="V285" s="43"/>
      <c r="W285" s="43"/>
    </row>
    <row r="286" customFormat="false" ht="65" hidden="false" customHeight="false" outlineLevel="0" collapsed="false">
      <c r="A286" s="43" t="s">
        <v>57</v>
      </c>
      <c r="B286" s="43" t="s">
        <v>847</v>
      </c>
      <c r="C286" s="43" t="s">
        <v>371</v>
      </c>
      <c r="D286" s="45" t="s">
        <v>659</v>
      </c>
      <c r="E286" s="46" t="n">
        <v>15.4</v>
      </c>
      <c r="F286" s="46" t="n">
        <v>3</v>
      </c>
      <c r="G286" s="46" t="n">
        <v>46.2</v>
      </c>
      <c r="H286" s="46" t="n">
        <v>3</v>
      </c>
      <c r="I286" s="46" t="n">
        <v>46.2</v>
      </c>
      <c r="J286" s="46" t="n">
        <f aca="false">L286/K286</f>
        <v>15.4</v>
      </c>
      <c r="K286" s="46" t="n">
        <v>3</v>
      </c>
      <c r="L286" s="46" t="n">
        <v>46.2</v>
      </c>
      <c r="M286" s="46" t="n">
        <v>3</v>
      </c>
      <c r="N286" s="46" t="n">
        <v>46.2</v>
      </c>
      <c r="O286" s="45" t="s">
        <v>659</v>
      </c>
      <c r="P286" s="59" t="s">
        <v>845</v>
      </c>
      <c r="Q286" s="46" t="n">
        <f aca="false">H286-K286</f>
        <v>0</v>
      </c>
      <c r="R286" s="46" t="n">
        <f aca="false">I286-L286</f>
        <v>0</v>
      </c>
      <c r="S286" s="46"/>
      <c r="T286" s="47" t="n">
        <f aca="false">J286/E286-1</f>
        <v>0</v>
      </c>
      <c r="U286" s="43" t="s">
        <v>841</v>
      </c>
      <c r="V286" s="43"/>
      <c r="W286" s="43"/>
    </row>
    <row r="287" customFormat="false" ht="34" hidden="false" customHeight="false" outlineLevel="0" collapsed="false">
      <c r="A287" s="43" t="s">
        <v>58</v>
      </c>
      <c r="B287" s="43" t="s">
        <v>848</v>
      </c>
      <c r="C287" s="43" t="s">
        <v>371</v>
      </c>
      <c r="D287" s="45" t="s">
        <v>659</v>
      </c>
      <c r="E287" s="46" t="n">
        <v>55</v>
      </c>
      <c r="F287" s="46" t="n">
        <v>1</v>
      </c>
      <c r="G287" s="46" t="n">
        <v>55</v>
      </c>
      <c r="H287" s="46" t="n">
        <v>1</v>
      </c>
      <c r="I287" s="46" t="n">
        <v>55</v>
      </c>
      <c r="J287" s="46" t="n">
        <f aca="false">L287/K287</f>
        <v>55</v>
      </c>
      <c r="K287" s="46" t="n">
        <v>1</v>
      </c>
      <c r="L287" s="46" t="n">
        <v>55</v>
      </c>
      <c r="M287" s="46" t="n">
        <v>1</v>
      </c>
      <c r="N287" s="46" t="n">
        <v>55</v>
      </c>
      <c r="O287" s="45" t="s">
        <v>659</v>
      </c>
      <c r="P287" s="57" t="s">
        <v>849</v>
      </c>
      <c r="Q287" s="46" t="n">
        <f aca="false">H287-K287</f>
        <v>0</v>
      </c>
      <c r="R287" s="46" t="n">
        <f aca="false">I287-L287</f>
        <v>0</v>
      </c>
      <c r="S287" s="46"/>
      <c r="T287" s="47" t="n">
        <f aca="false">J287/E287-1</f>
        <v>0</v>
      </c>
      <c r="U287" s="43" t="s">
        <v>841</v>
      </c>
      <c r="V287" s="43"/>
      <c r="W287" s="43"/>
    </row>
    <row r="288" customFormat="false" ht="49" hidden="false" customHeight="false" outlineLevel="0" collapsed="false">
      <c r="A288" s="43" t="s">
        <v>59</v>
      </c>
      <c r="B288" s="43" t="s">
        <v>850</v>
      </c>
      <c r="C288" s="43" t="s">
        <v>371</v>
      </c>
      <c r="D288" s="45" t="s">
        <v>659</v>
      </c>
      <c r="E288" s="46" t="n">
        <v>57</v>
      </c>
      <c r="F288" s="46" t="n">
        <v>1</v>
      </c>
      <c r="G288" s="46" t="n">
        <v>57</v>
      </c>
      <c r="H288" s="46" t="n">
        <v>1</v>
      </c>
      <c r="I288" s="46" t="n">
        <v>57</v>
      </c>
      <c r="J288" s="46" t="n">
        <f aca="false">L288/K288</f>
        <v>57</v>
      </c>
      <c r="K288" s="46" t="n">
        <v>1</v>
      </c>
      <c r="L288" s="46" t="n">
        <v>57</v>
      </c>
      <c r="M288" s="46" t="n">
        <v>1</v>
      </c>
      <c r="N288" s="46" t="n">
        <v>57</v>
      </c>
      <c r="O288" s="45" t="s">
        <v>659</v>
      </c>
      <c r="P288" s="57" t="s">
        <v>849</v>
      </c>
      <c r="Q288" s="46" t="n">
        <f aca="false">H288-K288</f>
        <v>0</v>
      </c>
      <c r="R288" s="46" t="n">
        <f aca="false">I288-L288</f>
        <v>0</v>
      </c>
      <c r="S288" s="46"/>
      <c r="T288" s="47" t="n">
        <f aca="false">J288/E288-1</f>
        <v>0</v>
      </c>
      <c r="U288" s="43" t="s">
        <v>841</v>
      </c>
      <c r="V288" s="43"/>
      <c r="W288" s="43"/>
    </row>
    <row r="289" customFormat="false" ht="17.35" hidden="false" customHeight="false" outlineLevel="0" collapsed="false">
      <c r="A289" s="43" t="s">
        <v>60</v>
      </c>
      <c r="B289" s="43" t="s">
        <v>851</v>
      </c>
      <c r="C289" s="43" t="s">
        <v>371</v>
      </c>
      <c r="D289" s="45" t="s">
        <v>659</v>
      </c>
      <c r="E289" s="46" t="n">
        <v>62</v>
      </c>
      <c r="F289" s="46" t="n">
        <v>12</v>
      </c>
      <c r="G289" s="46" t="n">
        <v>744</v>
      </c>
      <c r="H289" s="46" t="n">
        <v>12</v>
      </c>
      <c r="I289" s="46" t="n">
        <v>744</v>
      </c>
      <c r="J289" s="46" t="n">
        <f aca="false">L289/K289</f>
        <v>61.8</v>
      </c>
      <c r="K289" s="46" t="n">
        <v>12</v>
      </c>
      <c r="L289" s="46" t="n">
        <v>741.6</v>
      </c>
      <c r="M289" s="46" t="n">
        <v>12</v>
      </c>
      <c r="N289" s="46" t="n">
        <v>741.6</v>
      </c>
      <c r="O289" s="45" t="s">
        <v>659</v>
      </c>
      <c r="P289" s="57" t="s">
        <v>852</v>
      </c>
      <c r="Q289" s="46" t="n">
        <f aca="false">H289-K289</f>
        <v>0</v>
      </c>
      <c r="R289" s="46" t="n">
        <f aca="false">I289-L289</f>
        <v>2.39999999999998</v>
      </c>
      <c r="S289" s="46" t="n">
        <f aca="false">G289-L289</f>
        <v>2.39999999999998</v>
      </c>
      <c r="T289" s="47" t="n">
        <f aca="false">J289/E289-1</f>
        <v>-0.00322580645161286</v>
      </c>
      <c r="U289" s="43" t="s">
        <v>841</v>
      </c>
      <c r="V289" s="43"/>
      <c r="W289" s="43"/>
    </row>
    <row r="290" customFormat="false" ht="34" hidden="false" customHeight="false" outlineLevel="0" collapsed="false">
      <c r="A290" s="43" t="s">
        <v>61</v>
      </c>
      <c r="B290" s="43" t="s">
        <v>853</v>
      </c>
      <c r="C290" s="43" t="s">
        <v>371</v>
      </c>
      <c r="D290" s="45" t="s">
        <v>659</v>
      </c>
      <c r="E290" s="46" t="n">
        <v>750</v>
      </c>
      <c r="F290" s="46" t="n">
        <v>1</v>
      </c>
      <c r="G290" s="46" t="n">
        <v>750</v>
      </c>
      <c r="H290" s="46" t="n">
        <v>0</v>
      </c>
      <c r="I290" s="46" t="n">
        <v>0</v>
      </c>
      <c r="J290" s="46" t="n">
        <f aca="false">L290/K290</f>
        <v>749.06</v>
      </c>
      <c r="K290" s="46" t="n">
        <v>1</v>
      </c>
      <c r="L290" s="46" t="n">
        <v>749.06</v>
      </c>
      <c r="M290" s="46" t="n">
        <v>1</v>
      </c>
      <c r="N290" s="46" t="n">
        <v>749.06</v>
      </c>
      <c r="O290" s="45" t="s">
        <v>659</v>
      </c>
      <c r="P290" s="57" t="s">
        <v>854</v>
      </c>
      <c r="Q290" s="46" t="n">
        <f aca="false">H290-K290</f>
        <v>-1</v>
      </c>
      <c r="R290" s="46" t="n">
        <f aca="false">I290-L290</f>
        <v>-749.06</v>
      </c>
      <c r="S290" s="46" t="n">
        <f aca="false">G290-L290</f>
        <v>0.940000000000055</v>
      </c>
      <c r="T290" s="47" t="n">
        <f aca="false">J290/E290-1</f>
        <v>-0.00125333333333344</v>
      </c>
      <c r="U290" s="43" t="s">
        <v>841</v>
      </c>
      <c r="V290" s="43"/>
      <c r="W290" s="43"/>
    </row>
    <row r="291" customFormat="false" ht="34" hidden="false" customHeight="false" outlineLevel="0" collapsed="false">
      <c r="A291" s="43" t="s">
        <v>62</v>
      </c>
      <c r="B291" s="43" t="s">
        <v>855</v>
      </c>
      <c r="C291" s="43" t="s">
        <v>371</v>
      </c>
      <c r="D291" s="45" t="s">
        <v>659</v>
      </c>
      <c r="E291" s="46" t="n">
        <v>540</v>
      </c>
      <c r="F291" s="46" t="n">
        <v>1</v>
      </c>
      <c r="G291" s="46" t="n">
        <v>540</v>
      </c>
      <c r="H291" s="46" t="n">
        <v>1</v>
      </c>
      <c r="I291" s="46" t="n">
        <v>540</v>
      </c>
      <c r="J291" s="46" t="n">
        <f aca="false">L291/K291</f>
        <v>530</v>
      </c>
      <c r="K291" s="46" t="n">
        <v>1</v>
      </c>
      <c r="L291" s="46" t="n">
        <v>530</v>
      </c>
      <c r="M291" s="46" t="n">
        <v>1</v>
      </c>
      <c r="N291" s="46" t="n">
        <v>530</v>
      </c>
      <c r="O291" s="45" t="s">
        <v>659</v>
      </c>
      <c r="P291" s="57" t="s">
        <v>856</v>
      </c>
      <c r="Q291" s="46" t="n">
        <f aca="false">H291-K291</f>
        <v>0</v>
      </c>
      <c r="R291" s="46" t="n">
        <f aca="false">I291-L291</f>
        <v>10</v>
      </c>
      <c r="S291" s="46" t="n">
        <f aca="false">G291-L291</f>
        <v>10</v>
      </c>
      <c r="T291" s="47" t="n">
        <f aca="false">J291/E291-1</f>
        <v>-0.0185185185185185</v>
      </c>
      <c r="U291" s="43" t="s">
        <v>841</v>
      </c>
      <c r="V291" s="43"/>
      <c r="W291" s="43"/>
    </row>
    <row r="292" customFormat="false" ht="49" hidden="false" customHeight="false" outlineLevel="0" collapsed="false">
      <c r="A292" s="43" t="s">
        <v>63</v>
      </c>
      <c r="B292" s="43" t="s">
        <v>857</v>
      </c>
      <c r="C292" s="43" t="s">
        <v>371</v>
      </c>
      <c r="D292" s="45" t="s">
        <v>659</v>
      </c>
      <c r="E292" s="46" t="n">
        <v>260</v>
      </c>
      <c r="F292" s="46" t="n">
        <v>1</v>
      </c>
      <c r="G292" s="46" t="n">
        <v>260</v>
      </c>
      <c r="H292" s="46" t="n">
        <v>1</v>
      </c>
      <c r="I292" s="46" t="n">
        <v>260</v>
      </c>
      <c r="J292" s="46" t="n">
        <f aca="false">L292/K292</f>
        <v>256.5</v>
      </c>
      <c r="K292" s="46" t="n">
        <v>1</v>
      </c>
      <c r="L292" s="46" t="n">
        <v>256.5</v>
      </c>
      <c r="M292" s="46" t="n">
        <v>1</v>
      </c>
      <c r="N292" s="46" t="n">
        <v>256.5</v>
      </c>
      <c r="O292" s="45" t="s">
        <v>659</v>
      </c>
      <c r="P292" s="57" t="s">
        <v>858</v>
      </c>
      <c r="Q292" s="46" t="n">
        <f aca="false">H292-K292</f>
        <v>0</v>
      </c>
      <c r="R292" s="46" t="n">
        <f aca="false">I292-L292</f>
        <v>3.5</v>
      </c>
      <c r="S292" s="46" t="n">
        <f aca="false">G292-L292</f>
        <v>3.5</v>
      </c>
      <c r="T292" s="47" t="n">
        <f aca="false">J292/E292-1</f>
        <v>-0.0134615384615384</v>
      </c>
      <c r="U292" s="43" t="s">
        <v>841</v>
      </c>
      <c r="V292" s="43"/>
      <c r="W292" s="43"/>
    </row>
    <row r="293" customFormat="false" ht="49" hidden="false" customHeight="false" outlineLevel="0" collapsed="false">
      <c r="A293" s="43" t="s">
        <v>64</v>
      </c>
      <c r="B293" s="43" t="s">
        <v>859</v>
      </c>
      <c r="C293" s="43" t="s">
        <v>371</v>
      </c>
      <c r="D293" s="45" t="s">
        <v>659</v>
      </c>
      <c r="E293" s="46" t="n">
        <v>260</v>
      </c>
      <c r="F293" s="46" t="n">
        <v>1</v>
      </c>
      <c r="G293" s="46" t="n">
        <v>260</v>
      </c>
      <c r="H293" s="46" t="n">
        <v>1</v>
      </c>
      <c r="I293" s="46" t="n">
        <v>260</v>
      </c>
      <c r="J293" s="46" t="n">
        <f aca="false">L293/K293</f>
        <v>258.84</v>
      </c>
      <c r="K293" s="46" t="n">
        <v>1</v>
      </c>
      <c r="L293" s="46" t="n">
        <v>258.84</v>
      </c>
      <c r="M293" s="46" t="n">
        <v>1</v>
      </c>
      <c r="N293" s="46" t="n">
        <v>258.84</v>
      </c>
      <c r="O293" s="45" t="s">
        <v>659</v>
      </c>
      <c r="P293" s="57" t="s">
        <v>860</v>
      </c>
      <c r="Q293" s="46" t="n">
        <f aca="false">H293-K293</f>
        <v>0</v>
      </c>
      <c r="R293" s="46" t="n">
        <f aca="false">I293-L293</f>
        <v>1.16000000000003</v>
      </c>
      <c r="S293" s="46" t="n">
        <f aca="false">G293-L293</f>
        <v>1.16000000000003</v>
      </c>
      <c r="T293" s="47" t="n">
        <f aca="false">J293/E293-1</f>
        <v>-0.00446153846153852</v>
      </c>
      <c r="U293" s="43" t="s">
        <v>841</v>
      </c>
      <c r="V293" s="43"/>
      <c r="W293" s="43"/>
    </row>
    <row r="294" customFormat="false" ht="49" hidden="false" customHeight="false" outlineLevel="0" collapsed="false">
      <c r="A294" s="43" t="s">
        <v>65</v>
      </c>
      <c r="B294" s="43" t="s">
        <v>861</v>
      </c>
      <c r="C294" s="43" t="s">
        <v>371</v>
      </c>
      <c r="D294" s="45" t="s">
        <v>659</v>
      </c>
      <c r="E294" s="46" t="n">
        <v>4483.7</v>
      </c>
      <c r="F294" s="46" t="n">
        <v>1</v>
      </c>
      <c r="G294" s="46" t="n">
        <v>4483.7</v>
      </c>
      <c r="H294" s="46" t="n">
        <v>1</v>
      </c>
      <c r="I294" s="46" t="n">
        <v>4483.7</v>
      </c>
      <c r="J294" s="46" t="n">
        <v>0</v>
      </c>
      <c r="K294" s="46" t="n">
        <v>0</v>
      </c>
      <c r="L294" s="46" t="n">
        <v>2230.725</v>
      </c>
      <c r="M294" s="46" t="n">
        <v>0</v>
      </c>
      <c r="N294" s="46" t="n">
        <v>0</v>
      </c>
      <c r="O294" s="45" t="s">
        <v>659</v>
      </c>
      <c r="P294" s="43"/>
      <c r="Q294" s="46" t="n">
        <f aca="false">H294-K294</f>
        <v>1</v>
      </c>
      <c r="R294" s="46" t="n">
        <f aca="false">I294-L294</f>
        <v>2252.975</v>
      </c>
      <c r="S294" s="46"/>
      <c r="T294" s="47"/>
      <c r="U294" s="43" t="s">
        <v>862</v>
      </c>
      <c r="V294" s="43"/>
      <c r="W294" s="43"/>
    </row>
    <row r="295" customFormat="false" ht="49" hidden="false" customHeight="false" outlineLevel="0" collapsed="false">
      <c r="A295" s="43" t="s">
        <v>66</v>
      </c>
      <c r="B295" s="43" t="s">
        <v>863</v>
      </c>
      <c r="C295" s="43" t="s">
        <v>371</v>
      </c>
      <c r="D295" s="45" t="s">
        <v>659</v>
      </c>
      <c r="E295" s="46" t="n">
        <v>33.5</v>
      </c>
      <c r="F295" s="46" t="n">
        <v>10</v>
      </c>
      <c r="G295" s="46" t="n">
        <v>335</v>
      </c>
      <c r="H295" s="46" t="n">
        <v>0</v>
      </c>
      <c r="I295" s="46" t="n">
        <v>0</v>
      </c>
      <c r="J295" s="46" t="n">
        <f aca="false">L295/K295</f>
        <v>33.5</v>
      </c>
      <c r="K295" s="46" t="n">
        <v>10</v>
      </c>
      <c r="L295" s="46" t="n">
        <v>335</v>
      </c>
      <c r="M295" s="46" t="n">
        <v>10</v>
      </c>
      <c r="N295" s="46" t="n">
        <v>335</v>
      </c>
      <c r="O295" s="45" t="s">
        <v>659</v>
      </c>
      <c r="P295" s="57" t="s">
        <v>864</v>
      </c>
      <c r="Q295" s="46" t="n">
        <f aca="false">H295-K295</f>
        <v>-10</v>
      </c>
      <c r="R295" s="46" t="n">
        <f aca="false">I295-L295</f>
        <v>-335</v>
      </c>
      <c r="S295" s="46"/>
      <c r="T295" s="47" t="n">
        <f aca="false">J295/E295-1</f>
        <v>0</v>
      </c>
      <c r="U295" s="43" t="s">
        <v>841</v>
      </c>
      <c r="V295" s="43"/>
      <c r="W295" s="43"/>
    </row>
    <row r="296" customFormat="false" ht="81" hidden="false" customHeight="false" outlineLevel="0" collapsed="false">
      <c r="A296" s="43" t="s">
        <v>67</v>
      </c>
      <c r="B296" s="43" t="s">
        <v>865</v>
      </c>
      <c r="C296" s="43" t="s">
        <v>371</v>
      </c>
      <c r="D296" s="45" t="s">
        <v>659</v>
      </c>
      <c r="E296" s="46" t="n">
        <v>18.4</v>
      </c>
      <c r="F296" s="46" t="n">
        <v>2</v>
      </c>
      <c r="G296" s="46" t="n">
        <v>36.8</v>
      </c>
      <c r="H296" s="46" t="n">
        <v>0</v>
      </c>
      <c r="I296" s="46" t="n">
        <v>0</v>
      </c>
      <c r="J296" s="46" t="n">
        <f aca="false">L296/K296</f>
        <v>18.4</v>
      </c>
      <c r="K296" s="46" t="n">
        <v>2</v>
      </c>
      <c r="L296" s="46" t="n">
        <v>36.8</v>
      </c>
      <c r="M296" s="46" t="n">
        <v>2</v>
      </c>
      <c r="N296" s="46" t="n">
        <v>36.8</v>
      </c>
      <c r="O296" s="45" t="s">
        <v>659</v>
      </c>
      <c r="P296" s="60" t="s">
        <v>866</v>
      </c>
      <c r="Q296" s="46" t="n">
        <f aca="false">H296-K296</f>
        <v>-2</v>
      </c>
      <c r="R296" s="46" t="n">
        <f aca="false">I296-L296</f>
        <v>-36.8</v>
      </c>
      <c r="S296" s="46"/>
      <c r="T296" s="47" t="n">
        <f aca="false">J296/E296-1</f>
        <v>0</v>
      </c>
      <c r="U296" s="43" t="s">
        <v>841</v>
      </c>
      <c r="V296" s="43"/>
      <c r="W296" s="43"/>
    </row>
    <row r="297" customFormat="false" ht="65" hidden="false" customHeight="false" outlineLevel="0" collapsed="false">
      <c r="A297" s="43" t="s">
        <v>68</v>
      </c>
      <c r="B297" s="43" t="s">
        <v>867</v>
      </c>
      <c r="C297" s="43" t="s">
        <v>371</v>
      </c>
      <c r="D297" s="45" t="s">
        <v>868</v>
      </c>
      <c r="E297" s="46" t="n">
        <v>0.425</v>
      </c>
      <c r="F297" s="46" t="n">
        <v>50</v>
      </c>
      <c r="G297" s="46" t="n">
        <v>21.25</v>
      </c>
      <c r="H297" s="46" t="n">
        <v>0</v>
      </c>
      <c r="I297" s="46" t="n">
        <v>0</v>
      </c>
      <c r="J297" s="46" t="n">
        <v>0</v>
      </c>
      <c r="K297" s="46" t="n">
        <v>0</v>
      </c>
      <c r="L297" s="46" t="n">
        <v>0</v>
      </c>
      <c r="M297" s="46" t="n">
        <v>0</v>
      </c>
      <c r="N297" s="46" t="n">
        <v>0</v>
      </c>
      <c r="O297" s="45" t="s">
        <v>868</v>
      </c>
      <c r="P297" s="43"/>
      <c r="Q297" s="46" t="n">
        <f aca="false">H297-K297</f>
        <v>0</v>
      </c>
      <c r="R297" s="46" t="n">
        <f aca="false">I297-L297</f>
        <v>0</v>
      </c>
      <c r="S297" s="46"/>
      <c r="T297" s="47"/>
      <c r="U297" s="43"/>
      <c r="V297" s="43"/>
      <c r="W297" s="43"/>
    </row>
    <row r="298" customFormat="false" ht="65" hidden="false" customHeight="false" outlineLevel="0" collapsed="false">
      <c r="A298" s="43" t="s">
        <v>69</v>
      </c>
      <c r="B298" s="43" t="s">
        <v>869</v>
      </c>
      <c r="C298" s="43" t="s">
        <v>371</v>
      </c>
      <c r="D298" s="45" t="s">
        <v>868</v>
      </c>
      <c r="E298" s="46" t="n">
        <v>0.32</v>
      </c>
      <c r="F298" s="46" t="n">
        <v>150</v>
      </c>
      <c r="G298" s="46" t="n">
        <v>48</v>
      </c>
      <c r="H298" s="46" t="n">
        <v>0</v>
      </c>
      <c r="I298" s="46" t="n">
        <v>0</v>
      </c>
      <c r="J298" s="46" t="n">
        <v>0</v>
      </c>
      <c r="K298" s="46" t="n">
        <v>0</v>
      </c>
      <c r="L298" s="46" t="n">
        <v>0</v>
      </c>
      <c r="M298" s="46" t="n">
        <v>0</v>
      </c>
      <c r="N298" s="46" t="n">
        <v>0</v>
      </c>
      <c r="O298" s="45" t="s">
        <v>868</v>
      </c>
      <c r="P298" s="43"/>
      <c r="Q298" s="46" t="n">
        <f aca="false">H298-K298</f>
        <v>0</v>
      </c>
      <c r="R298" s="46" t="n">
        <f aca="false">I298-L298</f>
        <v>0</v>
      </c>
      <c r="S298" s="46"/>
      <c r="T298" s="47"/>
      <c r="U298" s="43"/>
      <c r="V298" s="43"/>
      <c r="W298" s="43"/>
    </row>
    <row r="299" customFormat="false" ht="34" hidden="false" customHeight="false" outlineLevel="0" collapsed="false">
      <c r="A299" s="43" t="s">
        <v>70</v>
      </c>
      <c r="B299" s="43" t="s">
        <v>870</v>
      </c>
      <c r="C299" s="43" t="s">
        <v>371</v>
      </c>
      <c r="D299" s="45" t="s">
        <v>868</v>
      </c>
      <c r="E299" s="46" t="n">
        <v>795</v>
      </c>
      <c r="F299" s="46" t="n">
        <v>1</v>
      </c>
      <c r="G299" s="46" t="n">
        <v>795</v>
      </c>
      <c r="H299" s="46" t="n">
        <v>0</v>
      </c>
      <c r="I299" s="46" t="n">
        <v>0</v>
      </c>
      <c r="J299" s="46" t="n">
        <f aca="false">L299/K299</f>
        <v>782.316</v>
      </c>
      <c r="K299" s="46" t="n">
        <v>1</v>
      </c>
      <c r="L299" s="46" t="n">
        <v>782.316</v>
      </c>
      <c r="M299" s="46" t="n">
        <v>1</v>
      </c>
      <c r="N299" s="46" t="n">
        <v>782.316000000001</v>
      </c>
      <c r="O299" s="45" t="s">
        <v>868</v>
      </c>
      <c r="P299" s="43" t="s">
        <v>871</v>
      </c>
      <c r="Q299" s="46" t="n">
        <f aca="false">H299-K299</f>
        <v>-1</v>
      </c>
      <c r="R299" s="46" t="n">
        <f aca="false">I299-L299</f>
        <v>-782.316</v>
      </c>
      <c r="S299" s="46" t="n">
        <f aca="false">G299-L299</f>
        <v>12.684</v>
      </c>
      <c r="T299" s="47" t="n">
        <f aca="false">J299/E299-1</f>
        <v>-0.015954716981132</v>
      </c>
      <c r="U299" s="43" t="s">
        <v>872</v>
      </c>
      <c r="V299" s="43"/>
      <c r="W299" s="43"/>
    </row>
    <row r="300" customFormat="false" ht="34" hidden="false" customHeight="false" outlineLevel="0" collapsed="false">
      <c r="A300" s="43" t="s">
        <v>71</v>
      </c>
      <c r="B300" s="43" t="s">
        <v>873</v>
      </c>
      <c r="C300" s="43" t="s">
        <v>371</v>
      </c>
      <c r="D300" s="45" t="s">
        <v>868</v>
      </c>
      <c r="E300" s="46" t="n">
        <v>31.6</v>
      </c>
      <c r="F300" s="46" t="n">
        <v>8</v>
      </c>
      <c r="G300" s="46" t="n">
        <v>252.8</v>
      </c>
      <c r="H300" s="46" t="n">
        <v>0</v>
      </c>
      <c r="I300" s="46" t="n">
        <v>0</v>
      </c>
      <c r="J300" s="46" t="n">
        <f aca="false">L300/K300</f>
        <v>31.6</v>
      </c>
      <c r="K300" s="46" t="n">
        <v>8</v>
      </c>
      <c r="L300" s="46" t="n">
        <v>252.8</v>
      </c>
      <c r="M300" s="46" t="n">
        <v>8</v>
      </c>
      <c r="N300" s="46" t="n">
        <v>252.8</v>
      </c>
      <c r="O300" s="45" t="s">
        <v>868</v>
      </c>
      <c r="P300" s="57" t="s">
        <v>874</v>
      </c>
      <c r="Q300" s="46" t="n">
        <f aca="false">H300-K300</f>
        <v>-8</v>
      </c>
      <c r="R300" s="46" t="n">
        <f aca="false">I300-L300</f>
        <v>-252.8</v>
      </c>
      <c r="S300" s="46"/>
      <c r="T300" s="47" t="n">
        <f aca="false">J300/E300-1</f>
        <v>0</v>
      </c>
      <c r="U300" s="43" t="s">
        <v>841</v>
      </c>
      <c r="V300" s="43"/>
      <c r="W300" s="43"/>
    </row>
    <row r="301" customFormat="false" ht="97" hidden="false" customHeight="false" outlineLevel="0" collapsed="false">
      <c r="A301" s="43" t="s">
        <v>72</v>
      </c>
      <c r="B301" s="43" t="s">
        <v>875</v>
      </c>
      <c r="C301" s="43" t="s">
        <v>371</v>
      </c>
      <c r="D301" s="45" t="s">
        <v>659</v>
      </c>
      <c r="E301" s="46" t="n">
        <v>1232.42</v>
      </c>
      <c r="F301" s="46" t="n">
        <v>1</v>
      </c>
      <c r="G301" s="46" t="n">
        <v>1232.42</v>
      </c>
      <c r="H301" s="46" t="n">
        <v>0</v>
      </c>
      <c r="I301" s="46" t="n">
        <v>0</v>
      </c>
      <c r="J301" s="46" t="n">
        <v>0</v>
      </c>
      <c r="K301" s="46" t="n">
        <v>0</v>
      </c>
      <c r="L301" s="46" t="n">
        <v>0</v>
      </c>
      <c r="M301" s="46" t="n">
        <v>0</v>
      </c>
      <c r="N301" s="46" t="n">
        <v>0</v>
      </c>
      <c r="O301" s="45" t="s">
        <v>659</v>
      </c>
      <c r="P301" s="43"/>
      <c r="Q301" s="46" t="n">
        <f aca="false">H301-K301</f>
        <v>0</v>
      </c>
      <c r="R301" s="46" t="n">
        <f aca="false">I301-L301</f>
        <v>0</v>
      </c>
      <c r="S301" s="46"/>
      <c r="T301" s="47"/>
      <c r="U301" s="43"/>
      <c r="V301" s="43"/>
      <c r="W301" s="43"/>
    </row>
    <row r="302" customFormat="false" ht="34" hidden="false" customHeight="false" outlineLevel="0" collapsed="false">
      <c r="A302" s="43" t="s">
        <v>73</v>
      </c>
      <c r="B302" s="43" t="s">
        <v>876</v>
      </c>
      <c r="C302" s="43" t="s">
        <v>371</v>
      </c>
      <c r="D302" s="45" t="s">
        <v>659</v>
      </c>
      <c r="E302" s="46" t="n">
        <v>19.167</v>
      </c>
      <c r="F302" s="46" t="n">
        <v>17</v>
      </c>
      <c r="G302" s="46" t="n">
        <v>325.839</v>
      </c>
      <c r="H302" s="46" t="n">
        <v>0</v>
      </c>
      <c r="I302" s="46" t="n">
        <v>0</v>
      </c>
      <c r="J302" s="46" t="n">
        <v>0</v>
      </c>
      <c r="K302" s="46" t="n">
        <v>0</v>
      </c>
      <c r="L302" s="46" t="n">
        <v>0</v>
      </c>
      <c r="M302" s="46" t="n">
        <v>0</v>
      </c>
      <c r="N302" s="46" t="n">
        <v>0</v>
      </c>
      <c r="O302" s="45" t="s">
        <v>659</v>
      </c>
      <c r="P302" s="43"/>
      <c r="Q302" s="46" t="n">
        <f aca="false">H302-K302</f>
        <v>0</v>
      </c>
      <c r="R302" s="46" t="n">
        <f aca="false">I302-L302</f>
        <v>0</v>
      </c>
      <c r="S302" s="46"/>
      <c r="T302" s="47"/>
      <c r="U302" s="43"/>
      <c r="V302" s="43"/>
      <c r="W302" s="43"/>
    </row>
    <row r="303" customFormat="false" ht="65" hidden="false" customHeight="false" outlineLevel="0" collapsed="false">
      <c r="A303" s="43" t="s">
        <v>74</v>
      </c>
      <c r="B303" s="43" t="s">
        <v>877</v>
      </c>
      <c r="C303" s="43" t="s">
        <v>371</v>
      </c>
      <c r="D303" s="45" t="s">
        <v>659</v>
      </c>
      <c r="E303" s="46" t="n">
        <v>173.44</v>
      </c>
      <c r="F303" s="46" t="n">
        <v>1</v>
      </c>
      <c r="G303" s="46" t="n">
        <v>173.44</v>
      </c>
      <c r="H303" s="46" t="n">
        <v>0</v>
      </c>
      <c r="I303" s="46" t="n">
        <v>0</v>
      </c>
      <c r="J303" s="46" t="n">
        <f aca="false">L303/K303</f>
        <v>156.2985</v>
      </c>
      <c r="K303" s="46" t="n">
        <v>1</v>
      </c>
      <c r="L303" s="46" t="n">
        <v>156.2985</v>
      </c>
      <c r="M303" s="46" t="n">
        <v>1</v>
      </c>
      <c r="N303" s="46" t="n">
        <v>156.2985</v>
      </c>
      <c r="O303" s="45" t="s">
        <v>659</v>
      </c>
      <c r="P303" s="57" t="s">
        <v>878</v>
      </c>
      <c r="Q303" s="46" t="n">
        <f aca="false">H303-K303</f>
        <v>-1</v>
      </c>
      <c r="R303" s="46" t="n">
        <f aca="false">I303-L303</f>
        <v>-156.2985</v>
      </c>
      <c r="S303" s="46"/>
      <c r="T303" s="47" t="n">
        <f aca="false">J303/E303-1</f>
        <v>-0.0988324492619926</v>
      </c>
      <c r="U303" s="43" t="s">
        <v>841</v>
      </c>
      <c r="V303" s="43"/>
      <c r="W303" s="43"/>
    </row>
    <row r="304" customFormat="false" ht="20.1" hidden="false" customHeight="true" outlineLevel="0" collapsed="false">
      <c r="A304" s="52" t="s">
        <v>879</v>
      </c>
      <c r="B304" s="52"/>
      <c r="C304" s="52"/>
      <c r="D304" s="52"/>
      <c r="E304" s="52"/>
      <c r="F304" s="52"/>
      <c r="G304" s="53" t="n">
        <f aca="false">SUM(G282:G303)</f>
        <v>13053.449</v>
      </c>
      <c r="H304" s="53"/>
      <c r="I304" s="53" t="n">
        <f aca="false">SUM(I282:I303)</f>
        <v>9082.9</v>
      </c>
      <c r="J304" s="53"/>
      <c r="K304" s="53"/>
      <c r="L304" s="53" t="n">
        <f aca="false">SUM(L282:L303)</f>
        <v>9125.1395</v>
      </c>
      <c r="M304" s="53"/>
      <c r="N304" s="53" t="n">
        <f aca="false">SUM(N282:N303)</f>
        <v>6564.3145</v>
      </c>
      <c r="O304" s="54"/>
      <c r="P304" s="52"/>
      <c r="Q304" s="53"/>
      <c r="R304" s="53" t="n">
        <f aca="false">SUM(R282:R303)</f>
        <v>-42.2395</v>
      </c>
      <c r="S304" s="53" t="n">
        <f aca="false">SUM(S282:S303)</f>
        <v>30.684</v>
      </c>
      <c r="T304" s="53"/>
      <c r="U304" s="52"/>
      <c r="V304" s="52"/>
      <c r="W304" s="52"/>
    </row>
    <row r="305" customFormat="false" ht="20.1" hidden="false" customHeight="true" outlineLevel="0" collapsed="false">
      <c r="A305" s="44" t="s">
        <v>880</v>
      </c>
      <c r="B305" s="44"/>
      <c r="C305" s="44"/>
      <c r="D305" s="44"/>
      <c r="E305" s="44"/>
      <c r="F305" s="44"/>
      <c r="G305" s="44"/>
      <c r="H305" s="44"/>
      <c r="I305" s="44"/>
      <c r="J305" s="44"/>
      <c r="K305" s="44"/>
      <c r="L305" s="44"/>
      <c r="M305" s="44"/>
      <c r="N305" s="44"/>
      <c r="O305" s="44"/>
      <c r="P305" s="44"/>
      <c r="Q305" s="55"/>
      <c r="R305" s="55"/>
      <c r="S305" s="55"/>
      <c r="T305" s="55"/>
      <c r="U305" s="44"/>
      <c r="V305" s="44"/>
      <c r="W305" s="44"/>
    </row>
    <row r="306" customFormat="false" ht="97" hidden="false" customHeight="false" outlineLevel="0" collapsed="false">
      <c r="A306" s="43" t="s">
        <v>53</v>
      </c>
      <c r="B306" s="43" t="s">
        <v>881</v>
      </c>
      <c r="C306" s="43" t="s">
        <v>371</v>
      </c>
      <c r="D306" s="45" t="s">
        <v>659</v>
      </c>
      <c r="E306" s="46" t="n">
        <v>900</v>
      </c>
      <c r="F306" s="46" t="n">
        <v>1</v>
      </c>
      <c r="G306" s="46" t="n">
        <v>900</v>
      </c>
      <c r="H306" s="46" t="n">
        <v>0</v>
      </c>
      <c r="I306" s="46" t="n">
        <v>0</v>
      </c>
      <c r="J306" s="46" t="n">
        <v>0</v>
      </c>
      <c r="K306" s="46" t="n">
        <v>0</v>
      </c>
      <c r="L306" s="46" t="n">
        <v>450</v>
      </c>
      <c r="M306" s="46" t="n">
        <v>0</v>
      </c>
      <c r="N306" s="46" t="n">
        <v>0</v>
      </c>
      <c r="O306" s="45" t="s">
        <v>659</v>
      </c>
      <c r="P306" s="43"/>
      <c r="Q306" s="46" t="n">
        <f aca="false">H306-K306</f>
        <v>0</v>
      </c>
      <c r="R306" s="46" t="n">
        <f aca="false">I306-L306</f>
        <v>-450</v>
      </c>
      <c r="S306" s="46"/>
      <c r="T306" s="47"/>
      <c r="U306" s="43" t="s">
        <v>826</v>
      </c>
      <c r="V306" s="43"/>
      <c r="W306" s="43"/>
    </row>
    <row r="307" customFormat="false" ht="65" hidden="false" customHeight="false" outlineLevel="0" collapsed="false">
      <c r="A307" s="43" t="s">
        <v>54</v>
      </c>
      <c r="B307" s="43" t="s">
        <v>882</v>
      </c>
      <c r="C307" s="43" t="s">
        <v>371</v>
      </c>
      <c r="D307" s="45" t="s">
        <v>659</v>
      </c>
      <c r="E307" s="46" t="n">
        <v>86.64</v>
      </c>
      <c r="F307" s="46" t="n">
        <v>3</v>
      </c>
      <c r="G307" s="46" t="n">
        <v>259.92</v>
      </c>
      <c r="H307" s="46" t="n">
        <v>0</v>
      </c>
      <c r="I307" s="46" t="n">
        <v>0</v>
      </c>
      <c r="J307" s="46" t="n">
        <f aca="false">L307/K307</f>
        <v>85.83335</v>
      </c>
      <c r="K307" s="46" t="n">
        <v>3</v>
      </c>
      <c r="L307" s="46" t="n">
        <v>257.50005</v>
      </c>
      <c r="M307" s="46" t="n">
        <v>0</v>
      </c>
      <c r="N307" s="46" t="n">
        <v>0</v>
      </c>
      <c r="O307" s="45" t="s">
        <v>659</v>
      </c>
      <c r="P307" s="43"/>
      <c r="Q307" s="46" t="n">
        <f aca="false">H307-K307</f>
        <v>-3</v>
      </c>
      <c r="R307" s="46" t="n">
        <f aca="false">I307-L307</f>
        <v>-257.50005</v>
      </c>
      <c r="S307" s="46"/>
      <c r="T307" s="47" t="n">
        <f aca="false">J307/E307-1</f>
        <v>-0.0093103647276086</v>
      </c>
      <c r="U307" s="43" t="s">
        <v>841</v>
      </c>
      <c r="V307" s="43"/>
      <c r="W307" s="43"/>
    </row>
    <row r="308" customFormat="false" ht="97" hidden="false" customHeight="false" outlineLevel="0" collapsed="false">
      <c r="A308" s="43" t="s">
        <v>55</v>
      </c>
      <c r="B308" s="43" t="s">
        <v>883</v>
      </c>
      <c r="C308" s="43" t="s">
        <v>371</v>
      </c>
      <c r="D308" s="45" t="s">
        <v>659</v>
      </c>
      <c r="E308" s="46" t="n">
        <v>1130</v>
      </c>
      <c r="F308" s="46" t="n">
        <v>1</v>
      </c>
      <c r="G308" s="46" t="n">
        <v>1130</v>
      </c>
      <c r="H308" s="46" t="n">
        <v>0</v>
      </c>
      <c r="I308" s="46" t="n">
        <v>0</v>
      </c>
      <c r="J308" s="46" t="n">
        <v>0</v>
      </c>
      <c r="K308" s="46" t="n">
        <v>0</v>
      </c>
      <c r="L308" s="46" t="n">
        <v>565</v>
      </c>
      <c r="M308" s="46" t="n">
        <v>0</v>
      </c>
      <c r="N308" s="46" t="n">
        <v>0</v>
      </c>
      <c r="O308" s="45" t="s">
        <v>659</v>
      </c>
      <c r="P308" s="43"/>
      <c r="Q308" s="46" t="n">
        <f aca="false">H308-K308</f>
        <v>0</v>
      </c>
      <c r="R308" s="46" t="n">
        <f aca="false">I308-L308</f>
        <v>-565</v>
      </c>
      <c r="S308" s="46"/>
      <c r="T308" s="47"/>
      <c r="U308" s="43" t="s">
        <v>826</v>
      </c>
      <c r="V308" s="43"/>
      <c r="W308" s="43"/>
    </row>
    <row r="309" customFormat="false" ht="20.1" hidden="false" customHeight="true" outlineLevel="0" collapsed="false">
      <c r="A309" s="52" t="s">
        <v>884</v>
      </c>
      <c r="B309" s="52"/>
      <c r="C309" s="52"/>
      <c r="D309" s="52"/>
      <c r="E309" s="52"/>
      <c r="F309" s="52"/>
      <c r="G309" s="53" t="n">
        <f aca="false">SUM(G306:G308)</f>
        <v>2289.92</v>
      </c>
      <c r="H309" s="53"/>
      <c r="I309" s="53" t="n">
        <f aca="false">SUM(I306:I308)</f>
        <v>0</v>
      </c>
      <c r="J309" s="53"/>
      <c r="K309" s="53"/>
      <c r="L309" s="53" t="n">
        <f aca="false">SUM(L306:L308)</f>
        <v>1272.50005</v>
      </c>
      <c r="M309" s="53"/>
      <c r="N309" s="53" t="n">
        <f aca="false">SUM(N306:N308)</f>
        <v>0</v>
      </c>
      <c r="O309" s="54"/>
      <c r="P309" s="52"/>
      <c r="Q309" s="53"/>
      <c r="R309" s="53" t="n">
        <f aca="false">SUM(R306:R308)</f>
        <v>-1272.50005</v>
      </c>
      <c r="S309" s="53" t="n">
        <f aca="false">SUM(S306:S308)</f>
        <v>0</v>
      </c>
      <c r="T309" s="53"/>
      <c r="U309" s="52"/>
      <c r="V309" s="52"/>
      <c r="W309" s="52"/>
    </row>
    <row r="310" customFormat="false" ht="20.1" hidden="false" customHeight="true" outlineLevel="0" collapsed="false">
      <c r="A310" s="61" t="s">
        <v>885</v>
      </c>
      <c r="B310" s="61"/>
      <c r="C310" s="61"/>
      <c r="D310" s="61"/>
      <c r="E310" s="61"/>
      <c r="F310" s="61"/>
      <c r="G310" s="61"/>
      <c r="H310" s="55"/>
      <c r="I310" s="55"/>
      <c r="J310" s="55"/>
      <c r="K310" s="55"/>
      <c r="L310" s="55"/>
      <c r="M310" s="55"/>
      <c r="N310" s="55"/>
      <c r="O310" s="44"/>
      <c r="P310" s="44"/>
      <c r="Q310" s="55"/>
      <c r="R310" s="55"/>
      <c r="S310" s="55"/>
      <c r="T310" s="55"/>
      <c r="U310" s="44"/>
      <c r="V310" s="44"/>
      <c r="W310" s="44"/>
    </row>
    <row r="311" customFormat="false" ht="65" hidden="false" customHeight="false" outlineLevel="0" collapsed="false">
      <c r="A311" s="43" t="s">
        <v>53</v>
      </c>
      <c r="B311" s="43" t="s">
        <v>886</v>
      </c>
      <c r="C311" s="43" t="s">
        <v>371</v>
      </c>
      <c r="D311" s="45" t="s">
        <v>659</v>
      </c>
      <c r="E311" s="46" t="n">
        <v>1625</v>
      </c>
      <c r="F311" s="46" t="n">
        <v>2</v>
      </c>
      <c r="G311" s="46" t="n">
        <v>3250</v>
      </c>
      <c r="H311" s="46" t="n">
        <v>2</v>
      </c>
      <c r="I311" s="46" t="n">
        <v>3250</v>
      </c>
      <c r="J311" s="46" t="n">
        <v>1624</v>
      </c>
      <c r="K311" s="46" t="n">
        <v>2</v>
      </c>
      <c r="L311" s="46" t="n">
        <v>3248</v>
      </c>
      <c r="M311" s="46" t="n">
        <v>2</v>
      </c>
      <c r="N311" s="46" t="n">
        <v>3248</v>
      </c>
      <c r="O311" s="45" t="s">
        <v>659</v>
      </c>
      <c r="P311" s="43" t="s">
        <v>887</v>
      </c>
      <c r="Q311" s="46" t="n">
        <f aca="false">H311-K311</f>
        <v>0</v>
      </c>
      <c r="R311" s="46" t="n">
        <f aca="false">I311-L311</f>
        <v>2</v>
      </c>
      <c r="S311" s="46" t="n">
        <f aca="false">I311-L311</f>
        <v>2</v>
      </c>
      <c r="T311" s="47" t="n">
        <f aca="false">J311/E311-1</f>
        <v>-0.000615384615384573</v>
      </c>
      <c r="U311" s="43" t="s">
        <v>888</v>
      </c>
      <c r="V311" s="43"/>
      <c r="W311" s="43"/>
    </row>
    <row r="312" customFormat="false" ht="65" hidden="false" customHeight="false" outlineLevel="0" collapsed="false">
      <c r="A312" s="43" t="s">
        <v>54</v>
      </c>
      <c r="B312" s="43" t="s">
        <v>889</v>
      </c>
      <c r="C312" s="43" t="s">
        <v>371</v>
      </c>
      <c r="D312" s="45" t="s">
        <v>659</v>
      </c>
      <c r="E312" s="46" t="n">
        <v>1825</v>
      </c>
      <c r="F312" s="46" t="n">
        <v>3</v>
      </c>
      <c r="G312" s="46" t="n">
        <v>5475</v>
      </c>
      <c r="H312" s="46" t="n">
        <v>3</v>
      </c>
      <c r="I312" s="46" t="n">
        <v>5475</v>
      </c>
      <c r="J312" s="46" t="n">
        <v>1825</v>
      </c>
      <c r="K312" s="46" t="n">
        <v>3</v>
      </c>
      <c r="L312" s="46" t="n">
        <v>5475</v>
      </c>
      <c r="M312" s="46" t="n">
        <v>3</v>
      </c>
      <c r="N312" s="46" t="n">
        <v>5475</v>
      </c>
      <c r="O312" s="45" t="s">
        <v>659</v>
      </c>
      <c r="P312" s="43" t="s">
        <v>890</v>
      </c>
      <c r="Q312" s="46" t="n">
        <f aca="false">H312-K312</f>
        <v>0</v>
      </c>
      <c r="R312" s="46" t="n">
        <f aca="false">I312-L312</f>
        <v>0</v>
      </c>
      <c r="S312" s="46"/>
      <c r="T312" s="47" t="n">
        <f aca="false">J312/E312-1</f>
        <v>0</v>
      </c>
      <c r="U312" s="43" t="s">
        <v>891</v>
      </c>
      <c r="V312" s="43"/>
      <c r="W312" s="43"/>
    </row>
    <row r="313" customFormat="false" ht="81" hidden="false" customHeight="false" outlineLevel="0" collapsed="false">
      <c r="A313" s="43" t="s">
        <v>55</v>
      </c>
      <c r="B313" s="43" t="s">
        <v>892</v>
      </c>
      <c r="C313" s="43" t="s">
        <v>371</v>
      </c>
      <c r="D313" s="45" t="s">
        <v>868</v>
      </c>
      <c r="E313" s="46" t="n">
        <v>2337.05</v>
      </c>
      <c r="F313" s="46" t="n">
        <v>1</v>
      </c>
      <c r="G313" s="46" t="n">
        <v>2337.05</v>
      </c>
      <c r="H313" s="46" t="n">
        <v>0</v>
      </c>
      <c r="I313" s="46" t="n">
        <v>0</v>
      </c>
      <c r="J313" s="46" t="n">
        <v>0</v>
      </c>
      <c r="K313" s="46" t="n">
        <v>0</v>
      </c>
      <c r="L313" s="46" t="n">
        <v>1168</v>
      </c>
      <c r="M313" s="46" t="n">
        <v>0</v>
      </c>
      <c r="N313" s="46" t="n">
        <v>0</v>
      </c>
      <c r="O313" s="45" t="s">
        <v>868</v>
      </c>
      <c r="P313" s="43"/>
      <c r="Q313" s="46" t="n">
        <f aca="false">H313-K313</f>
        <v>0</v>
      </c>
      <c r="R313" s="46" t="n">
        <f aca="false">I313-L313</f>
        <v>-1168</v>
      </c>
      <c r="S313" s="46"/>
      <c r="T313" s="47"/>
      <c r="U313" s="43" t="s">
        <v>893</v>
      </c>
      <c r="V313" s="43"/>
      <c r="W313" s="43"/>
    </row>
    <row r="314" customFormat="false" ht="34" hidden="false" customHeight="false" outlineLevel="0" collapsed="false">
      <c r="A314" s="43" t="s">
        <v>56</v>
      </c>
      <c r="B314" s="43" t="s">
        <v>894</v>
      </c>
      <c r="C314" s="43" t="s">
        <v>371</v>
      </c>
      <c r="D314" s="45" t="s">
        <v>659</v>
      </c>
      <c r="E314" s="46" t="n">
        <v>976.83</v>
      </c>
      <c r="F314" s="46" t="n">
        <v>6</v>
      </c>
      <c r="G314" s="46" t="n">
        <v>5860.98</v>
      </c>
      <c r="H314" s="46" t="n">
        <v>0</v>
      </c>
      <c r="I314" s="46" t="n">
        <v>0</v>
      </c>
      <c r="J314" s="46" t="n">
        <v>976.83</v>
      </c>
      <c r="K314" s="46" t="n">
        <v>6</v>
      </c>
      <c r="L314" s="46" t="n">
        <v>5860.98</v>
      </c>
      <c r="M314" s="46" t="n">
        <v>6</v>
      </c>
      <c r="N314" s="46" t="n">
        <v>5860.98</v>
      </c>
      <c r="O314" s="45" t="s">
        <v>659</v>
      </c>
      <c r="P314" s="43" t="s">
        <v>895</v>
      </c>
      <c r="Q314" s="46" t="n">
        <f aca="false">H314-K314</f>
        <v>-6</v>
      </c>
      <c r="R314" s="46" t="n">
        <f aca="false">I314-L314</f>
        <v>-5860.98</v>
      </c>
      <c r="S314" s="46"/>
      <c r="T314" s="47" t="n">
        <f aca="false">J314/E314-1</f>
        <v>0</v>
      </c>
      <c r="U314" s="43" t="s">
        <v>896</v>
      </c>
      <c r="V314" s="43"/>
      <c r="W314" s="43"/>
    </row>
    <row r="315" customFormat="false" ht="36" hidden="false" customHeight="false" outlineLevel="0" collapsed="false">
      <c r="A315" s="43" t="s">
        <v>57</v>
      </c>
      <c r="B315" s="43" t="s">
        <v>897</v>
      </c>
      <c r="C315" s="43" t="s">
        <v>371</v>
      </c>
      <c r="D315" s="45" t="s">
        <v>659</v>
      </c>
      <c r="E315" s="46" t="n">
        <v>741.77</v>
      </c>
      <c r="F315" s="46" t="n">
        <v>8</v>
      </c>
      <c r="G315" s="46" t="n">
        <v>5934.16</v>
      </c>
      <c r="H315" s="46" t="n">
        <v>0</v>
      </c>
      <c r="I315" s="46" t="n">
        <v>0</v>
      </c>
      <c r="J315" s="46" t="n">
        <v>741.7</v>
      </c>
      <c r="K315" s="46" t="n">
        <v>8</v>
      </c>
      <c r="L315" s="46" t="n">
        <v>5933.6</v>
      </c>
      <c r="M315" s="46" t="n">
        <v>8</v>
      </c>
      <c r="N315" s="46" t="n">
        <v>5933.6</v>
      </c>
      <c r="O315" s="45" t="s">
        <v>659</v>
      </c>
      <c r="P315" s="62" t="s">
        <v>898</v>
      </c>
      <c r="Q315" s="46" t="n">
        <f aca="false">H315-K315</f>
        <v>-8</v>
      </c>
      <c r="R315" s="46" t="n">
        <f aca="false">I315-L315</f>
        <v>-5933.6</v>
      </c>
      <c r="S315" s="46"/>
      <c r="T315" s="47" t="n">
        <f aca="false">J315/E315-1</f>
        <v>-9.43688744489135E-005</v>
      </c>
      <c r="U315" s="43" t="s">
        <v>896</v>
      </c>
      <c r="V315" s="43"/>
      <c r="W315" s="43"/>
    </row>
    <row r="316" customFormat="false" ht="49" hidden="false" customHeight="false" outlineLevel="0" collapsed="false">
      <c r="A316" s="43" t="s">
        <v>58</v>
      </c>
      <c r="B316" s="43" t="s">
        <v>899</v>
      </c>
      <c r="C316" s="43" t="s">
        <v>371</v>
      </c>
      <c r="D316" s="45" t="s">
        <v>868</v>
      </c>
      <c r="E316" s="46" t="n">
        <v>3622.5</v>
      </c>
      <c r="F316" s="46" t="n">
        <v>1</v>
      </c>
      <c r="G316" s="46" t="n">
        <v>3622.5</v>
      </c>
      <c r="H316" s="46" t="n">
        <v>0</v>
      </c>
      <c r="I316" s="46" t="n">
        <v>0</v>
      </c>
      <c r="J316" s="46" t="n">
        <v>3620</v>
      </c>
      <c r="K316" s="46" t="n">
        <v>1</v>
      </c>
      <c r="L316" s="46" t="n">
        <v>1810</v>
      </c>
      <c r="M316" s="46" t="n">
        <v>0</v>
      </c>
      <c r="N316" s="46" t="n">
        <v>0</v>
      </c>
      <c r="O316" s="45" t="s">
        <v>868</v>
      </c>
      <c r="P316" s="43"/>
      <c r="Q316" s="46" t="n">
        <f aca="false">H316-K316</f>
        <v>-1</v>
      </c>
      <c r="R316" s="46" t="n">
        <f aca="false">I316-L316</f>
        <v>-1810</v>
      </c>
      <c r="S316" s="46"/>
      <c r="T316" s="47" t="n">
        <f aca="false">J316/E316-1</f>
        <v>-0.000690131124913784</v>
      </c>
      <c r="U316" s="43" t="s">
        <v>891</v>
      </c>
      <c r="V316" s="43"/>
      <c r="W316" s="43" t="s">
        <v>900</v>
      </c>
    </row>
    <row r="317" customFormat="false" ht="20.1" hidden="false" customHeight="true" outlineLevel="0" collapsed="false">
      <c r="A317" s="52" t="s">
        <v>901</v>
      </c>
      <c r="B317" s="52"/>
      <c r="C317" s="52"/>
      <c r="D317" s="52"/>
      <c r="E317" s="52"/>
      <c r="F317" s="52"/>
      <c r="G317" s="53" t="n">
        <f aca="false">SUM(G311:G316)</f>
        <v>26479.69</v>
      </c>
      <c r="H317" s="53"/>
      <c r="I317" s="53" t="n">
        <f aca="false">SUM(I311:I316)</f>
        <v>8725</v>
      </c>
      <c r="J317" s="53"/>
      <c r="K317" s="53"/>
      <c r="L317" s="53" t="n">
        <f aca="false">SUM(L311:L316)</f>
        <v>23495.58</v>
      </c>
      <c r="M317" s="53"/>
      <c r="N317" s="53" t="n">
        <f aca="false">SUM(N311:N316)</f>
        <v>20517.58</v>
      </c>
      <c r="O317" s="54"/>
      <c r="P317" s="52"/>
      <c r="Q317" s="53"/>
      <c r="R317" s="53" t="n">
        <f aca="false">SUM(R311:R316)</f>
        <v>-14770.58</v>
      </c>
      <c r="S317" s="53" t="n">
        <f aca="false">SUM(S311:S316)</f>
        <v>2</v>
      </c>
      <c r="T317" s="53"/>
      <c r="U317" s="52"/>
      <c r="V317" s="52"/>
      <c r="W317" s="52"/>
    </row>
    <row r="318" customFormat="false" ht="20.1" hidden="false" customHeight="true" outlineLevel="0" collapsed="false">
      <c r="A318" s="44" t="s">
        <v>902</v>
      </c>
      <c r="B318" s="44"/>
      <c r="C318" s="44"/>
      <c r="D318" s="44"/>
      <c r="E318" s="44"/>
      <c r="F318" s="44"/>
      <c r="G318" s="44"/>
      <c r="H318" s="44"/>
      <c r="I318" s="44"/>
      <c r="J318" s="44"/>
      <c r="K318" s="44"/>
      <c r="L318" s="44"/>
      <c r="M318" s="44"/>
      <c r="N318" s="44"/>
      <c r="O318" s="44"/>
      <c r="P318" s="44"/>
      <c r="Q318" s="55"/>
      <c r="R318" s="55"/>
      <c r="S318" s="55"/>
      <c r="T318" s="55"/>
      <c r="U318" s="44"/>
      <c r="V318" s="44"/>
      <c r="W318" s="44"/>
    </row>
    <row r="319" customFormat="false" ht="34" hidden="false" customHeight="false" outlineLevel="0" collapsed="false">
      <c r="A319" s="43" t="s">
        <v>53</v>
      </c>
      <c r="B319" s="43" t="s">
        <v>903</v>
      </c>
      <c r="C319" s="43" t="s">
        <v>371</v>
      </c>
      <c r="D319" s="45" t="s">
        <v>868</v>
      </c>
      <c r="E319" s="46" t="n">
        <v>15.87</v>
      </c>
      <c r="F319" s="46" t="n">
        <v>3</v>
      </c>
      <c r="G319" s="46" t="n">
        <v>47.61</v>
      </c>
      <c r="H319" s="46" t="n">
        <v>3</v>
      </c>
      <c r="I319" s="46" t="n">
        <v>47.61</v>
      </c>
      <c r="J319" s="46" t="n">
        <v>15.87</v>
      </c>
      <c r="K319" s="46" t="n">
        <v>3</v>
      </c>
      <c r="L319" s="46" t="n">
        <v>47.61</v>
      </c>
      <c r="M319" s="46" t="n">
        <v>2</v>
      </c>
      <c r="N319" s="46" t="n">
        <f aca="false">J319*M319</f>
        <v>31.74</v>
      </c>
      <c r="O319" s="45" t="s">
        <v>868</v>
      </c>
      <c r="P319" s="63" t="s">
        <v>904</v>
      </c>
      <c r="Q319" s="46" t="n">
        <f aca="false">H319-K319</f>
        <v>0</v>
      </c>
      <c r="R319" s="46" t="n">
        <f aca="false">I319-L319</f>
        <v>0</v>
      </c>
      <c r="S319" s="46"/>
      <c r="T319" s="47" t="n">
        <f aca="false">J319/E319-1</f>
        <v>0</v>
      </c>
      <c r="U319" s="43" t="s">
        <v>905</v>
      </c>
      <c r="V319" s="43"/>
      <c r="W319" s="43"/>
    </row>
    <row r="320" customFormat="false" ht="34" hidden="false" customHeight="false" outlineLevel="0" collapsed="false">
      <c r="A320" s="43" t="s">
        <v>54</v>
      </c>
      <c r="B320" s="43" t="s">
        <v>906</v>
      </c>
      <c r="C320" s="43" t="s">
        <v>371</v>
      </c>
      <c r="D320" s="45" t="s">
        <v>868</v>
      </c>
      <c r="E320" s="46" t="n">
        <v>2.6</v>
      </c>
      <c r="F320" s="46" t="n">
        <v>24</v>
      </c>
      <c r="G320" s="46" t="n">
        <v>62.4</v>
      </c>
      <c r="H320" s="46" t="n">
        <v>24</v>
      </c>
      <c r="I320" s="46" t="n">
        <v>62.4</v>
      </c>
      <c r="J320" s="46" t="n">
        <v>3.9</v>
      </c>
      <c r="K320" s="46" t="n">
        <v>2</v>
      </c>
      <c r="L320" s="46" t="n">
        <v>3.9</v>
      </c>
      <c r="M320" s="46" t="n">
        <v>0</v>
      </c>
      <c r="N320" s="46" t="n">
        <v>0</v>
      </c>
      <c r="O320" s="45" t="s">
        <v>868</v>
      </c>
      <c r="P320" s="43"/>
      <c r="Q320" s="46" t="n">
        <f aca="false">H320-K320</f>
        <v>22</v>
      </c>
      <c r="R320" s="46" t="n">
        <f aca="false">I320-L320</f>
        <v>58.5</v>
      </c>
      <c r="S320" s="46"/>
      <c r="T320" s="47" t="n">
        <f aca="false">J320/E320-1</f>
        <v>0.5</v>
      </c>
      <c r="U320" s="43" t="s">
        <v>907</v>
      </c>
      <c r="V320" s="43"/>
      <c r="W320" s="43" t="s">
        <v>908</v>
      </c>
    </row>
    <row r="321" customFormat="false" ht="49" hidden="false" customHeight="false" outlineLevel="0" collapsed="false">
      <c r="A321" s="43" t="s">
        <v>55</v>
      </c>
      <c r="B321" s="43" t="s">
        <v>909</v>
      </c>
      <c r="C321" s="43" t="s">
        <v>371</v>
      </c>
      <c r="D321" s="45" t="s">
        <v>868</v>
      </c>
      <c r="E321" s="46" t="n">
        <v>2.3</v>
      </c>
      <c r="F321" s="46" t="n">
        <v>24</v>
      </c>
      <c r="G321" s="46" t="n">
        <v>55.2</v>
      </c>
      <c r="H321" s="46" t="n">
        <v>24</v>
      </c>
      <c r="I321" s="46" t="n">
        <v>55.2</v>
      </c>
      <c r="J321" s="46" t="n">
        <v>0</v>
      </c>
      <c r="K321" s="46" t="n">
        <v>0</v>
      </c>
      <c r="L321" s="46" t="n">
        <v>0</v>
      </c>
      <c r="M321" s="46" t="n">
        <v>0</v>
      </c>
      <c r="N321" s="46" t="n">
        <v>0</v>
      </c>
      <c r="O321" s="45" t="s">
        <v>868</v>
      </c>
      <c r="P321" s="43"/>
      <c r="Q321" s="46" t="n">
        <f aca="false">H321-K321</f>
        <v>24</v>
      </c>
      <c r="R321" s="46" t="n">
        <f aca="false">I321-L321</f>
        <v>55.2</v>
      </c>
      <c r="S321" s="46"/>
      <c r="T321" s="47"/>
      <c r="U321" s="43"/>
      <c r="V321" s="43"/>
      <c r="W321" s="43"/>
    </row>
    <row r="322" customFormat="false" ht="65.65" hidden="false" customHeight="false" outlineLevel="0" collapsed="false">
      <c r="A322" s="43" t="s">
        <v>56</v>
      </c>
      <c r="B322" s="43" t="s">
        <v>910</v>
      </c>
      <c r="C322" s="43" t="s">
        <v>371</v>
      </c>
      <c r="D322" s="45" t="s">
        <v>868</v>
      </c>
      <c r="E322" s="46" t="n">
        <v>54.16</v>
      </c>
      <c r="F322" s="46" t="n">
        <v>2</v>
      </c>
      <c r="G322" s="46" t="n">
        <v>108.32</v>
      </c>
      <c r="H322" s="46" t="n">
        <v>2</v>
      </c>
      <c r="I322" s="46" t="n">
        <v>108.32</v>
      </c>
      <c r="J322" s="46" t="n">
        <v>54.16</v>
      </c>
      <c r="K322" s="46" t="n">
        <v>2</v>
      </c>
      <c r="L322" s="46" t="n">
        <v>54.16</v>
      </c>
      <c r="M322" s="46" t="n">
        <v>2</v>
      </c>
      <c r="N322" s="46" t="n">
        <f aca="false">54.16*2</f>
        <v>108.32</v>
      </c>
      <c r="O322" s="45" t="s">
        <v>868</v>
      </c>
      <c r="P322" s="49" t="s">
        <v>911</v>
      </c>
      <c r="Q322" s="46" t="n">
        <f aca="false">H322-K322</f>
        <v>0</v>
      </c>
      <c r="R322" s="46" t="n">
        <f aca="false">I322-L322</f>
        <v>54.16</v>
      </c>
      <c r="S322" s="46"/>
      <c r="T322" s="47" t="n">
        <f aca="false">J322/E322-1</f>
        <v>0</v>
      </c>
      <c r="U322" s="43" t="s">
        <v>912</v>
      </c>
      <c r="V322" s="43"/>
      <c r="W322" s="43" t="s">
        <v>908</v>
      </c>
    </row>
    <row r="323" customFormat="false" ht="65" hidden="false" customHeight="false" outlineLevel="0" collapsed="false">
      <c r="A323" s="43" t="s">
        <v>57</v>
      </c>
      <c r="B323" s="43" t="s">
        <v>913</v>
      </c>
      <c r="C323" s="43" t="s">
        <v>371</v>
      </c>
      <c r="D323" s="45" t="s">
        <v>868</v>
      </c>
      <c r="E323" s="46" t="n">
        <v>58.12</v>
      </c>
      <c r="F323" s="46" t="n">
        <v>2</v>
      </c>
      <c r="G323" s="46" t="n">
        <v>116.24</v>
      </c>
      <c r="H323" s="46" t="n">
        <v>2</v>
      </c>
      <c r="I323" s="46" t="n">
        <v>116.24</v>
      </c>
      <c r="J323" s="46" t="n">
        <v>60</v>
      </c>
      <c r="K323" s="46" t="n">
        <v>2</v>
      </c>
      <c r="L323" s="46" t="n">
        <v>60</v>
      </c>
      <c r="M323" s="46" t="n">
        <v>0</v>
      </c>
      <c r="N323" s="46" t="n">
        <v>0</v>
      </c>
      <c r="O323" s="45" t="s">
        <v>868</v>
      </c>
      <c r="P323" s="43"/>
      <c r="Q323" s="46" t="n">
        <f aca="false">H323-K323</f>
        <v>0</v>
      </c>
      <c r="R323" s="46" t="n">
        <f aca="false">I323-L323</f>
        <v>56.24</v>
      </c>
      <c r="S323" s="46"/>
      <c r="T323" s="47" t="n">
        <f aca="false">J323/E323-1</f>
        <v>0.0323468685478321</v>
      </c>
      <c r="U323" s="43" t="s">
        <v>914</v>
      </c>
      <c r="V323" s="43"/>
      <c r="W323" s="43" t="s">
        <v>908</v>
      </c>
    </row>
    <row r="324" customFormat="false" ht="65" hidden="false" customHeight="false" outlineLevel="0" collapsed="false">
      <c r="A324" s="43" t="s">
        <v>58</v>
      </c>
      <c r="B324" s="43" t="s">
        <v>915</v>
      </c>
      <c r="C324" s="43" t="s">
        <v>371</v>
      </c>
      <c r="D324" s="45" t="s">
        <v>868</v>
      </c>
      <c r="E324" s="46" t="n">
        <v>119.79</v>
      </c>
      <c r="F324" s="46" t="n">
        <v>7</v>
      </c>
      <c r="G324" s="46" t="n">
        <v>838.53</v>
      </c>
      <c r="H324" s="46" t="n">
        <v>0</v>
      </c>
      <c r="I324" s="46" t="n">
        <v>0</v>
      </c>
      <c r="J324" s="46" t="n">
        <v>120.6</v>
      </c>
      <c r="K324" s="46" t="n">
        <v>7</v>
      </c>
      <c r="L324" s="46" t="n">
        <v>844.2</v>
      </c>
      <c r="M324" s="46" t="n">
        <v>7</v>
      </c>
      <c r="N324" s="46" t="n">
        <v>844.2</v>
      </c>
      <c r="O324" s="45" t="s">
        <v>868</v>
      </c>
      <c r="P324" s="64" t="s">
        <v>916</v>
      </c>
      <c r="Q324" s="46" t="n">
        <f aca="false">H324-K324</f>
        <v>-7</v>
      </c>
      <c r="R324" s="46" t="n">
        <f aca="false">I324-L324</f>
        <v>-844.2</v>
      </c>
      <c r="S324" s="46"/>
      <c r="T324" s="47" t="n">
        <f aca="false">J324/E324-1</f>
        <v>0.00676183320811408</v>
      </c>
      <c r="U324" s="43" t="s">
        <v>914</v>
      </c>
      <c r="V324" s="43"/>
      <c r="W324" s="43"/>
    </row>
    <row r="325" customFormat="false" ht="97" hidden="false" customHeight="false" outlineLevel="0" collapsed="false">
      <c r="A325" s="43" t="s">
        <v>59</v>
      </c>
      <c r="B325" s="43" t="s">
        <v>917</v>
      </c>
      <c r="C325" s="43" t="s">
        <v>371</v>
      </c>
      <c r="D325" s="45" t="s">
        <v>868</v>
      </c>
      <c r="E325" s="46" t="n">
        <v>710.78</v>
      </c>
      <c r="F325" s="46" t="n">
        <v>1</v>
      </c>
      <c r="G325" s="46" t="n">
        <v>710.78</v>
      </c>
      <c r="H325" s="46" t="n">
        <v>0</v>
      </c>
      <c r="I325" s="46" t="n">
        <v>0</v>
      </c>
      <c r="J325" s="46" t="n">
        <v>728.54</v>
      </c>
      <c r="K325" s="46" t="n">
        <v>1</v>
      </c>
      <c r="L325" s="46" t="n">
        <v>364.27</v>
      </c>
      <c r="M325" s="46" t="n">
        <v>0</v>
      </c>
      <c r="N325" s="46" t="n">
        <v>0</v>
      </c>
      <c r="O325" s="45" t="s">
        <v>868</v>
      </c>
      <c r="P325" s="43"/>
      <c r="Q325" s="46" t="n">
        <f aca="false">H325-K325</f>
        <v>-1</v>
      </c>
      <c r="R325" s="46" t="n">
        <f aca="false">I325-L325</f>
        <v>-364.27</v>
      </c>
      <c r="S325" s="46"/>
      <c r="T325" s="47" t="n">
        <f aca="false">J325/E325-1</f>
        <v>0.0249866344016432</v>
      </c>
      <c r="U325" s="43" t="s">
        <v>836</v>
      </c>
      <c r="V325" s="43"/>
      <c r="W325" s="43" t="s">
        <v>918</v>
      </c>
    </row>
    <row r="326" customFormat="false" ht="49" hidden="false" customHeight="false" outlineLevel="0" collapsed="false">
      <c r="A326" s="43" t="s">
        <v>60</v>
      </c>
      <c r="B326" s="43" t="s">
        <v>919</v>
      </c>
      <c r="C326" s="43" t="s">
        <v>371</v>
      </c>
      <c r="D326" s="45" t="s">
        <v>868</v>
      </c>
      <c r="E326" s="46" t="n">
        <v>492.41</v>
      </c>
      <c r="F326" s="46" t="n">
        <v>1</v>
      </c>
      <c r="G326" s="46" t="n">
        <v>492.41</v>
      </c>
      <c r="H326" s="46" t="n">
        <v>1</v>
      </c>
      <c r="I326" s="46" t="n">
        <v>492.41</v>
      </c>
      <c r="J326" s="46" t="n">
        <v>492.41</v>
      </c>
      <c r="K326" s="46" t="n">
        <v>1</v>
      </c>
      <c r="L326" s="46" t="n">
        <v>492.41</v>
      </c>
      <c r="M326" s="46" t="n">
        <v>1</v>
      </c>
      <c r="N326" s="46" t="n">
        <v>492.41</v>
      </c>
      <c r="O326" s="45" t="s">
        <v>868</v>
      </c>
      <c r="P326" s="64" t="s">
        <v>920</v>
      </c>
      <c r="Q326" s="46" t="n">
        <f aca="false">H326-K326</f>
        <v>0</v>
      </c>
      <c r="R326" s="46" t="n">
        <f aca="false">I326-L326</f>
        <v>0</v>
      </c>
      <c r="S326" s="46"/>
      <c r="T326" s="47" t="n">
        <f aca="false">J326/E326-1</f>
        <v>0</v>
      </c>
      <c r="U326" s="43" t="s">
        <v>836</v>
      </c>
      <c r="V326" s="43"/>
      <c r="W326" s="43"/>
    </row>
    <row r="327" customFormat="false" ht="34" hidden="false" customHeight="false" outlineLevel="0" collapsed="false">
      <c r="A327" s="43" t="s">
        <v>61</v>
      </c>
      <c r="B327" s="43" t="s">
        <v>921</v>
      </c>
      <c r="C327" s="43" t="s">
        <v>371</v>
      </c>
      <c r="D327" s="45" t="s">
        <v>868</v>
      </c>
      <c r="E327" s="46" t="n">
        <v>30</v>
      </c>
      <c r="F327" s="46" t="n">
        <v>1</v>
      </c>
      <c r="G327" s="46" t="n">
        <v>30</v>
      </c>
      <c r="H327" s="46" t="n">
        <v>1</v>
      </c>
      <c r="I327" s="46" t="n">
        <v>30</v>
      </c>
      <c r="J327" s="46" t="n">
        <v>30</v>
      </c>
      <c r="K327" s="46" t="n">
        <v>1</v>
      </c>
      <c r="L327" s="46" t="n">
        <v>30</v>
      </c>
      <c r="M327" s="46" t="n">
        <v>1</v>
      </c>
      <c r="N327" s="46" t="n">
        <v>30</v>
      </c>
      <c r="O327" s="45" t="s">
        <v>868</v>
      </c>
      <c r="P327" s="59" t="s">
        <v>922</v>
      </c>
      <c r="Q327" s="46" t="n">
        <f aca="false">H327-K327</f>
        <v>0</v>
      </c>
      <c r="R327" s="46" t="n">
        <f aca="false">I327-L327</f>
        <v>0</v>
      </c>
      <c r="S327" s="46"/>
      <c r="T327" s="47" t="n">
        <f aca="false">J327/E327-1</f>
        <v>0</v>
      </c>
      <c r="U327" s="43" t="s">
        <v>836</v>
      </c>
      <c r="V327" s="43"/>
      <c r="W327" s="43"/>
    </row>
    <row r="328" customFormat="false" ht="49" hidden="false" customHeight="false" outlineLevel="0" collapsed="false">
      <c r="A328" s="43" t="s">
        <v>62</v>
      </c>
      <c r="B328" s="43" t="s">
        <v>923</v>
      </c>
      <c r="C328" s="43" t="s">
        <v>371</v>
      </c>
      <c r="D328" s="45" t="s">
        <v>868</v>
      </c>
      <c r="E328" s="46" t="n">
        <v>29.56</v>
      </c>
      <c r="F328" s="46" t="n">
        <v>2</v>
      </c>
      <c r="G328" s="46" t="n">
        <v>59.12</v>
      </c>
      <c r="H328" s="46" t="n">
        <v>2</v>
      </c>
      <c r="I328" s="46" t="n">
        <v>59.12</v>
      </c>
      <c r="J328" s="46" t="n">
        <v>29.56</v>
      </c>
      <c r="K328" s="46" t="n">
        <v>2</v>
      </c>
      <c r="L328" s="46" t="n">
        <v>59.12</v>
      </c>
      <c r="M328" s="46" t="n">
        <v>2</v>
      </c>
      <c r="N328" s="46" t="n">
        <v>59.12</v>
      </c>
      <c r="O328" s="45" t="s">
        <v>868</v>
      </c>
      <c r="P328" s="65" t="s">
        <v>924</v>
      </c>
      <c r="Q328" s="46" t="n">
        <f aca="false">H328-K328</f>
        <v>0</v>
      </c>
      <c r="R328" s="46" t="n">
        <f aca="false">I328-L328</f>
        <v>0</v>
      </c>
      <c r="S328" s="46"/>
      <c r="T328" s="47" t="n">
        <f aca="false">J328/E328-1</f>
        <v>0</v>
      </c>
      <c r="U328" s="43" t="s">
        <v>905</v>
      </c>
      <c r="V328" s="43"/>
      <c r="W328" s="43"/>
    </row>
    <row r="329" customFormat="false" ht="34" hidden="false" customHeight="false" outlineLevel="0" collapsed="false">
      <c r="A329" s="43" t="s">
        <v>63</v>
      </c>
      <c r="B329" s="43" t="s">
        <v>925</v>
      </c>
      <c r="C329" s="43" t="s">
        <v>371</v>
      </c>
      <c r="D329" s="45" t="s">
        <v>868</v>
      </c>
      <c r="E329" s="46" t="n">
        <v>1.3</v>
      </c>
      <c r="F329" s="46" t="n">
        <v>2</v>
      </c>
      <c r="G329" s="46" t="n">
        <v>2.6</v>
      </c>
      <c r="H329" s="46" t="n">
        <v>2</v>
      </c>
      <c r="I329" s="46" t="n">
        <v>2.6</v>
      </c>
      <c r="J329" s="46" t="n">
        <v>0.92</v>
      </c>
      <c r="K329" s="46" t="n">
        <v>2</v>
      </c>
      <c r="L329" s="46" t="n">
        <v>1.84</v>
      </c>
      <c r="M329" s="46" t="n">
        <v>0</v>
      </c>
      <c r="N329" s="46" t="n">
        <v>0</v>
      </c>
      <c r="O329" s="45" t="s">
        <v>868</v>
      </c>
      <c r="P329" s="43"/>
      <c r="Q329" s="46" t="n">
        <f aca="false">H329-K329</f>
        <v>0</v>
      </c>
      <c r="R329" s="46" t="n">
        <f aca="false">I329-L329</f>
        <v>0.76</v>
      </c>
      <c r="S329" s="46"/>
      <c r="T329" s="47" t="n">
        <f aca="false">J329/E329-1</f>
        <v>-0.292307692307692</v>
      </c>
      <c r="U329" s="43" t="s">
        <v>836</v>
      </c>
      <c r="V329" s="43"/>
      <c r="W329" s="43"/>
    </row>
    <row r="330" customFormat="false" ht="34" hidden="false" customHeight="false" outlineLevel="0" collapsed="false">
      <c r="A330" s="43" t="s">
        <v>64</v>
      </c>
      <c r="B330" s="43" t="s">
        <v>926</v>
      </c>
      <c r="C330" s="43" t="s">
        <v>371</v>
      </c>
      <c r="D330" s="45" t="s">
        <v>868</v>
      </c>
      <c r="E330" s="46" t="n">
        <v>1.92</v>
      </c>
      <c r="F330" s="46" t="n">
        <v>10</v>
      </c>
      <c r="G330" s="46" t="n">
        <v>19.2</v>
      </c>
      <c r="H330" s="46" t="n">
        <v>10</v>
      </c>
      <c r="I330" s="46" t="n">
        <v>19.2</v>
      </c>
      <c r="J330" s="46" t="n">
        <v>1.33</v>
      </c>
      <c r="K330" s="46" t="n">
        <v>10</v>
      </c>
      <c r="L330" s="46" t="n">
        <v>13.3</v>
      </c>
      <c r="M330" s="46" t="n">
        <v>10</v>
      </c>
      <c r="N330" s="46" t="n">
        <v>13.3</v>
      </c>
      <c r="O330" s="45" t="s">
        <v>868</v>
      </c>
      <c r="P330" s="65" t="s">
        <v>927</v>
      </c>
      <c r="Q330" s="46" t="n">
        <f aca="false">H330-K330</f>
        <v>0</v>
      </c>
      <c r="R330" s="46" t="n">
        <f aca="false">I330-L330</f>
        <v>5.9</v>
      </c>
      <c r="S330" s="46" t="n">
        <f aca="false">G330-L330</f>
        <v>5.9</v>
      </c>
      <c r="T330" s="47" t="n">
        <f aca="false">J330/E330-1</f>
        <v>-0.307291666666667</v>
      </c>
      <c r="U330" s="43" t="s">
        <v>928</v>
      </c>
      <c r="V330" s="43"/>
      <c r="W330" s="43"/>
    </row>
    <row r="331" customFormat="false" ht="34" hidden="false" customHeight="false" outlineLevel="0" collapsed="false">
      <c r="A331" s="43" t="s">
        <v>65</v>
      </c>
      <c r="B331" s="43" t="s">
        <v>929</v>
      </c>
      <c r="C331" s="43" t="s">
        <v>371</v>
      </c>
      <c r="D331" s="45" t="s">
        <v>868</v>
      </c>
      <c r="E331" s="46" t="n">
        <v>18.5</v>
      </c>
      <c r="F331" s="46" t="n">
        <v>5</v>
      </c>
      <c r="G331" s="46" t="n">
        <v>92.5</v>
      </c>
      <c r="H331" s="46" t="n">
        <v>5</v>
      </c>
      <c r="I331" s="46" t="n">
        <v>92.5</v>
      </c>
      <c r="J331" s="46" t="n">
        <v>18.5</v>
      </c>
      <c r="K331" s="46" t="n">
        <v>2</v>
      </c>
      <c r="L331" s="46" t="n">
        <v>18.4981</v>
      </c>
      <c r="M331" s="46" t="n">
        <v>0</v>
      </c>
      <c r="N331" s="46" t="n">
        <v>0</v>
      </c>
      <c r="O331" s="45" t="s">
        <v>868</v>
      </c>
      <c r="P331" s="43"/>
      <c r="Q331" s="46" t="n">
        <f aca="false">H331-K331</f>
        <v>3</v>
      </c>
      <c r="R331" s="46" t="n">
        <f aca="false">I331-L331</f>
        <v>74.0019</v>
      </c>
      <c r="S331" s="46"/>
      <c r="T331" s="47" t="n">
        <f aca="false">J331/E331-1</f>
        <v>0</v>
      </c>
      <c r="U331" s="43" t="s">
        <v>930</v>
      </c>
      <c r="V331" s="43"/>
      <c r="W331" s="43" t="s">
        <v>908</v>
      </c>
    </row>
    <row r="332" customFormat="false" ht="34" hidden="false" customHeight="false" outlineLevel="0" collapsed="false">
      <c r="A332" s="43" t="s">
        <v>66</v>
      </c>
      <c r="B332" s="43" t="s">
        <v>931</v>
      </c>
      <c r="C332" s="43" t="s">
        <v>371</v>
      </c>
      <c r="D332" s="45" t="s">
        <v>868</v>
      </c>
      <c r="E332" s="46" t="n">
        <v>5.44</v>
      </c>
      <c r="F332" s="46" t="n">
        <v>2</v>
      </c>
      <c r="G332" s="46" t="n">
        <v>10.88</v>
      </c>
      <c r="H332" s="46" t="n">
        <v>2</v>
      </c>
      <c r="I332" s="46" t="n">
        <v>10.88</v>
      </c>
      <c r="J332" s="46" t="n">
        <v>9.23674</v>
      </c>
      <c r="K332" s="46" t="n">
        <v>2</v>
      </c>
      <c r="L332" s="46" t="n">
        <v>18.47348</v>
      </c>
      <c r="M332" s="46" t="n">
        <v>2</v>
      </c>
      <c r="N332" s="46" t="n">
        <v>18.47348</v>
      </c>
      <c r="O332" s="45" t="s">
        <v>868</v>
      </c>
      <c r="P332" s="65" t="s">
        <v>927</v>
      </c>
      <c r="Q332" s="46" t="n">
        <f aca="false">H332-K332</f>
        <v>0</v>
      </c>
      <c r="R332" s="46" t="n">
        <f aca="false">I332-L332</f>
        <v>-7.59348</v>
      </c>
      <c r="S332" s="46"/>
      <c r="T332" s="47" t="n">
        <f aca="false">J332/E332-1</f>
        <v>0.697930147058823</v>
      </c>
      <c r="U332" s="43" t="s">
        <v>932</v>
      </c>
      <c r="V332" s="43"/>
      <c r="W332" s="43"/>
    </row>
    <row r="333" customFormat="false" ht="34" hidden="false" customHeight="false" outlineLevel="0" collapsed="false">
      <c r="A333" s="43" t="s">
        <v>67</v>
      </c>
      <c r="B333" s="43" t="s">
        <v>933</v>
      </c>
      <c r="C333" s="43" t="s">
        <v>371</v>
      </c>
      <c r="D333" s="45" t="s">
        <v>868</v>
      </c>
      <c r="E333" s="46" t="n">
        <v>6.75</v>
      </c>
      <c r="F333" s="46" t="n">
        <v>2</v>
      </c>
      <c r="G333" s="46" t="n">
        <v>13.5</v>
      </c>
      <c r="H333" s="46" t="n">
        <v>2</v>
      </c>
      <c r="I333" s="46" t="n">
        <v>13.5</v>
      </c>
      <c r="J333" s="46" t="n">
        <v>0</v>
      </c>
      <c r="K333" s="46" t="n">
        <v>0</v>
      </c>
      <c r="L333" s="46" t="n">
        <v>0</v>
      </c>
      <c r="M333" s="46" t="n">
        <v>0</v>
      </c>
      <c r="N333" s="46" t="n">
        <v>0</v>
      </c>
      <c r="O333" s="45" t="s">
        <v>868</v>
      </c>
      <c r="P333" s="43"/>
      <c r="Q333" s="46" t="n">
        <f aca="false">H333-K333</f>
        <v>2</v>
      </c>
      <c r="R333" s="46" t="n">
        <f aca="false">I333-L333</f>
        <v>13.5</v>
      </c>
      <c r="S333" s="46"/>
      <c r="T333" s="47"/>
      <c r="U333" s="43"/>
      <c r="V333" s="43"/>
      <c r="W333" s="43"/>
    </row>
    <row r="334" customFormat="false" ht="34" hidden="false" customHeight="false" outlineLevel="0" collapsed="false">
      <c r="A334" s="43" t="s">
        <v>68</v>
      </c>
      <c r="B334" s="43" t="s">
        <v>934</v>
      </c>
      <c r="C334" s="43" t="s">
        <v>371</v>
      </c>
      <c r="D334" s="45" t="s">
        <v>868</v>
      </c>
      <c r="E334" s="46" t="n">
        <v>4.45</v>
      </c>
      <c r="F334" s="46" t="n">
        <v>1</v>
      </c>
      <c r="G334" s="46" t="n">
        <v>4.45</v>
      </c>
      <c r="H334" s="46" t="n">
        <v>1</v>
      </c>
      <c r="I334" s="46" t="n">
        <v>4.45</v>
      </c>
      <c r="J334" s="46" t="n">
        <v>4.45</v>
      </c>
      <c r="K334" s="46" t="n">
        <v>1</v>
      </c>
      <c r="L334" s="46" t="n">
        <v>4.45</v>
      </c>
      <c r="M334" s="46" t="n">
        <v>0</v>
      </c>
      <c r="N334" s="46" t="n">
        <v>0</v>
      </c>
      <c r="O334" s="45" t="s">
        <v>868</v>
      </c>
      <c r="P334" s="43"/>
      <c r="Q334" s="46" t="n">
        <f aca="false">H334-K334</f>
        <v>0</v>
      </c>
      <c r="R334" s="46" t="n">
        <f aca="false">I334-L334</f>
        <v>0</v>
      </c>
      <c r="S334" s="46"/>
      <c r="T334" s="47" t="n">
        <f aca="false">J334/E334-1</f>
        <v>0</v>
      </c>
      <c r="U334" s="43" t="s">
        <v>836</v>
      </c>
      <c r="V334" s="43"/>
      <c r="W334" s="43"/>
    </row>
    <row r="335" customFormat="false" ht="97" hidden="false" customHeight="false" outlineLevel="0" collapsed="false">
      <c r="A335" s="43" t="s">
        <v>69</v>
      </c>
      <c r="B335" s="43" t="s">
        <v>935</v>
      </c>
      <c r="C335" s="43" t="s">
        <v>371</v>
      </c>
      <c r="D335" s="45" t="s">
        <v>868</v>
      </c>
      <c r="E335" s="46" t="n">
        <v>32.27</v>
      </c>
      <c r="F335" s="46" t="n">
        <v>1</v>
      </c>
      <c r="G335" s="46" t="n">
        <v>32.27</v>
      </c>
      <c r="H335" s="46" t="n">
        <v>1</v>
      </c>
      <c r="I335" s="46" t="n">
        <v>32.27</v>
      </c>
      <c r="J335" s="46" t="n">
        <v>0</v>
      </c>
      <c r="K335" s="46" t="n">
        <v>0</v>
      </c>
      <c r="L335" s="46" t="n">
        <v>0</v>
      </c>
      <c r="M335" s="46" t="n">
        <v>0</v>
      </c>
      <c r="N335" s="46" t="n">
        <v>0</v>
      </c>
      <c r="O335" s="45" t="s">
        <v>868</v>
      </c>
      <c r="P335" s="43"/>
      <c r="Q335" s="46" t="n">
        <f aca="false">H335-K335</f>
        <v>1</v>
      </c>
      <c r="R335" s="46" t="n">
        <f aca="false">I335-L335</f>
        <v>32.27</v>
      </c>
      <c r="S335" s="46"/>
      <c r="T335" s="47"/>
      <c r="U335" s="43"/>
      <c r="V335" s="43"/>
      <c r="W335" s="43"/>
    </row>
    <row r="336" customFormat="false" ht="65" hidden="false" customHeight="false" outlineLevel="0" collapsed="false">
      <c r="A336" s="43" t="s">
        <v>70</v>
      </c>
      <c r="B336" s="43" t="s">
        <v>936</v>
      </c>
      <c r="C336" s="43" t="s">
        <v>371</v>
      </c>
      <c r="D336" s="45" t="s">
        <v>868</v>
      </c>
      <c r="E336" s="46" t="n">
        <v>8</v>
      </c>
      <c r="F336" s="46" t="n">
        <v>4</v>
      </c>
      <c r="G336" s="46" t="n">
        <v>32</v>
      </c>
      <c r="H336" s="46" t="n">
        <v>4</v>
      </c>
      <c r="I336" s="46" t="n">
        <v>32</v>
      </c>
      <c r="J336" s="46" t="n">
        <v>8</v>
      </c>
      <c r="K336" s="46" t="n">
        <v>2</v>
      </c>
      <c r="L336" s="46" t="n">
        <v>16</v>
      </c>
      <c r="M336" s="46" t="n">
        <v>0</v>
      </c>
      <c r="N336" s="46" t="n">
        <v>0</v>
      </c>
      <c r="O336" s="45" t="s">
        <v>868</v>
      </c>
      <c r="P336" s="43"/>
      <c r="Q336" s="46" t="n">
        <f aca="false">H336-K336</f>
        <v>2</v>
      </c>
      <c r="R336" s="46" t="n">
        <f aca="false">I336-L336</f>
        <v>16</v>
      </c>
      <c r="S336" s="46"/>
      <c r="T336" s="47" t="n">
        <f aca="false">J336/E336-1</f>
        <v>0</v>
      </c>
      <c r="U336" s="43" t="s">
        <v>836</v>
      </c>
      <c r="V336" s="43"/>
      <c r="W336" s="43"/>
    </row>
    <row r="337" customFormat="false" ht="65" hidden="false" customHeight="false" outlineLevel="0" collapsed="false">
      <c r="A337" s="43" t="s">
        <v>71</v>
      </c>
      <c r="B337" s="43" t="s">
        <v>937</v>
      </c>
      <c r="C337" s="43" t="s">
        <v>371</v>
      </c>
      <c r="D337" s="45" t="s">
        <v>868</v>
      </c>
      <c r="E337" s="46" t="n">
        <v>7.2</v>
      </c>
      <c r="F337" s="46" t="n">
        <v>4</v>
      </c>
      <c r="G337" s="46" t="n">
        <v>28.8</v>
      </c>
      <c r="H337" s="46" t="n">
        <v>4</v>
      </c>
      <c r="I337" s="46" t="n">
        <v>28.8</v>
      </c>
      <c r="J337" s="46" t="n">
        <v>7.2</v>
      </c>
      <c r="K337" s="46" t="n">
        <v>2</v>
      </c>
      <c r="L337" s="46" t="n">
        <v>14.4</v>
      </c>
      <c r="M337" s="46" t="n">
        <v>0</v>
      </c>
      <c r="N337" s="46" t="n">
        <v>0</v>
      </c>
      <c r="O337" s="45" t="s">
        <v>868</v>
      </c>
      <c r="P337" s="43"/>
      <c r="Q337" s="46" t="n">
        <f aca="false">H337-K337</f>
        <v>2</v>
      </c>
      <c r="R337" s="46" t="n">
        <f aca="false">I337-L337</f>
        <v>14.4</v>
      </c>
      <c r="S337" s="46"/>
      <c r="T337" s="47" t="n">
        <f aca="false">J337/E337-1</f>
        <v>0</v>
      </c>
      <c r="U337" s="43" t="s">
        <v>836</v>
      </c>
      <c r="V337" s="43"/>
      <c r="W337" s="43"/>
    </row>
    <row r="338" customFormat="false" ht="65" hidden="false" customHeight="false" outlineLevel="0" collapsed="false">
      <c r="A338" s="43" t="s">
        <v>72</v>
      </c>
      <c r="B338" s="43" t="s">
        <v>938</v>
      </c>
      <c r="C338" s="43" t="s">
        <v>371</v>
      </c>
      <c r="D338" s="45" t="s">
        <v>868</v>
      </c>
      <c r="E338" s="46" t="n">
        <v>229.9</v>
      </c>
      <c r="F338" s="46" t="n">
        <v>1</v>
      </c>
      <c r="G338" s="46" t="n">
        <v>229.9</v>
      </c>
      <c r="H338" s="46" t="n">
        <v>1</v>
      </c>
      <c r="I338" s="46" t="n">
        <v>229.9</v>
      </c>
      <c r="J338" s="46" t="n">
        <v>227.3</v>
      </c>
      <c r="K338" s="46" t="n">
        <v>1</v>
      </c>
      <c r="L338" s="46" t="n">
        <v>227.3</v>
      </c>
      <c r="M338" s="46" t="n">
        <v>1</v>
      </c>
      <c r="N338" s="46" t="n">
        <v>227.3</v>
      </c>
      <c r="O338" s="45" t="s">
        <v>868</v>
      </c>
      <c r="P338" s="57" t="s">
        <v>939</v>
      </c>
      <c r="Q338" s="46" t="n">
        <f aca="false">H338-K338</f>
        <v>0</v>
      </c>
      <c r="R338" s="46" t="n">
        <f aca="false">I338-L338</f>
        <v>2.59999999999999</v>
      </c>
      <c r="S338" s="46"/>
      <c r="T338" s="47" t="n">
        <f aca="false">J338/E338-1</f>
        <v>-0.0113092648977816</v>
      </c>
      <c r="U338" s="43" t="s">
        <v>893</v>
      </c>
      <c r="V338" s="43"/>
      <c r="W338" s="43"/>
    </row>
    <row r="339" customFormat="false" ht="49" hidden="false" customHeight="false" outlineLevel="0" collapsed="false">
      <c r="A339" s="43" t="s">
        <v>73</v>
      </c>
      <c r="B339" s="43" t="s">
        <v>940</v>
      </c>
      <c r="C339" s="43" t="s">
        <v>371</v>
      </c>
      <c r="D339" s="45" t="s">
        <v>868</v>
      </c>
      <c r="E339" s="46" t="n">
        <v>14.17</v>
      </c>
      <c r="F339" s="46" t="n">
        <v>1</v>
      </c>
      <c r="G339" s="46" t="n">
        <v>14.17</v>
      </c>
      <c r="H339" s="46" t="n">
        <v>1</v>
      </c>
      <c r="I339" s="46" t="n">
        <v>14.17</v>
      </c>
      <c r="J339" s="46" t="n">
        <v>0</v>
      </c>
      <c r="K339" s="46" t="n">
        <v>0</v>
      </c>
      <c r="L339" s="46" t="n">
        <v>0</v>
      </c>
      <c r="M339" s="46" t="n">
        <v>1</v>
      </c>
      <c r="N339" s="46" t="n">
        <v>13.63</v>
      </c>
      <c r="O339" s="45" t="s">
        <v>868</v>
      </c>
      <c r="P339" s="43" t="s">
        <v>941</v>
      </c>
      <c r="Q339" s="46" t="n">
        <f aca="false">H339-K339</f>
        <v>1</v>
      </c>
      <c r="R339" s="46" t="n">
        <f aca="false">I339-L339</f>
        <v>14.17</v>
      </c>
      <c r="S339" s="46"/>
      <c r="T339" s="47"/>
      <c r="U339" s="43" t="s">
        <v>942</v>
      </c>
      <c r="V339" s="43"/>
      <c r="W339" s="43"/>
    </row>
    <row r="340" customFormat="false" ht="49" hidden="false" customHeight="false" outlineLevel="0" collapsed="false">
      <c r="A340" s="43" t="s">
        <v>74</v>
      </c>
      <c r="B340" s="43" t="s">
        <v>943</v>
      </c>
      <c r="C340" s="43" t="s">
        <v>371</v>
      </c>
      <c r="D340" s="45" t="s">
        <v>868</v>
      </c>
      <c r="E340" s="46" t="n">
        <v>12.6</v>
      </c>
      <c r="F340" s="46" t="n">
        <v>3</v>
      </c>
      <c r="G340" s="46" t="n">
        <v>37.8</v>
      </c>
      <c r="H340" s="46" t="n">
        <v>3</v>
      </c>
      <c r="I340" s="46" t="n">
        <v>37.8</v>
      </c>
      <c r="J340" s="46" t="n">
        <v>12.6</v>
      </c>
      <c r="K340" s="46" t="n">
        <v>3</v>
      </c>
      <c r="L340" s="46" t="n">
        <v>18.9</v>
      </c>
      <c r="M340" s="46" t="n">
        <v>0</v>
      </c>
      <c r="N340" s="46" t="n">
        <v>0</v>
      </c>
      <c r="O340" s="45" t="s">
        <v>868</v>
      </c>
      <c r="P340" s="43"/>
      <c r="Q340" s="46" t="n">
        <f aca="false">H340-K340</f>
        <v>0</v>
      </c>
      <c r="R340" s="46" t="n">
        <f aca="false">I340-L340</f>
        <v>18.9</v>
      </c>
      <c r="S340" s="46"/>
      <c r="T340" s="47" t="n">
        <f aca="false">J340/E340-1</f>
        <v>0</v>
      </c>
      <c r="U340" s="43" t="s">
        <v>836</v>
      </c>
      <c r="V340" s="43"/>
      <c r="W340" s="43" t="s">
        <v>944</v>
      </c>
    </row>
    <row r="341" customFormat="false" ht="34" hidden="false" customHeight="false" outlineLevel="0" collapsed="false">
      <c r="A341" s="43" t="s">
        <v>75</v>
      </c>
      <c r="B341" s="43" t="s">
        <v>945</v>
      </c>
      <c r="C341" s="43" t="s">
        <v>371</v>
      </c>
      <c r="D341" s="45" t="s">
        <v>868</v>
      </c>
      <c r="E341" s="46" t="n">
        <v>13.07</v>
      </c>
      <c r="F341" s="46" t="n">
        <v>1</v>
      </c>
      <c r="G341" s="46" t="n">
        <v>13.07</v>
      </c>
      <c r="H341" s="46" t="n">
        <v>1</v>
      </c>
      <c r="I341" s="46" t="n">
        <v>13.07</v>
      </c>
      <c r="J341" s="46" t="n">
        <v>13.05</v>
      </c>
      <c r="K341" s="46" t="n">
        <v>1</v>
      </c>
      <c r="L341" s="46" t="n">
        <v>13.05</v>
      </c>
      <c r="M341" s="46" t="n">
        <v>0</v>
      </c>
      <c r="N341" s="46" t="n">
        <v>0</v>
      </c>
      <c r="O341" s="45" t="s">
        <v>868</v>
      </c>
      <c r="P341" s="43"/>
      <c r="Q341" s="46" t="n">
        <f aca="false">H341-K341</f>
        <v>0</v>
      </c>
      <c r="R341" s="46" t="n">
        <f aca="false">I341-L341</f>
        <v>0.0199999999999996</v>
      </c>
      <c r="S341" s="46"/>
      <c r="T341" s="47" t="n">
        <f aca="false">J341/E341-1</f>
        <v>-0.00153022188217289</v>
      </c>
      <c r="U341" s="43" t="s">
        <v>914</v>
      </c>
      <c r="V341" s="43"/>
      <c r="W341" s="43"/>
    </row>
    <row r="342" customFormat="false" ht="97" hidden="false" customHeight="false" outlineLevel="0" collapsed="false">
      <c r="A342" s="43" t="s">
        <v>946</v>
      </c>
      <c r="B342" s="43" t="s">
        <v>947</v>
      </c>
      <c r="C342" s="43" t="s">
        <v>371</v>
      </c>
      <c r="D342" s="45" t="s">
        <v>659</v>
      </c>
      <c r="E342" s="46" t="n">
        <v>8</v>
      </c>
      <c r="F342" s="46" t="n">
        <v>1</v>
      </c>
      <c r="G342" s="46" t="n">
        <v>8</v>
      </c>
      <c r="H342" s="46" t="n">
        <v>1</v>
      </c>
      <c r="I342" s="46" t="n">
        <v>8</v>
      </c>
      <c r="J342" s="46" t="n">
        <v>8</v>
      </c>
      <c r="K342" s="46" t="n">
        <v>1</v>
      </c>
      <c r="L342" s="46" t="n">
        <v>8</v>
      </c>
      <c r="M342" s="46" t="n">
        <v>0</v>
      </c>
      <c r="N342" s="46" t="n">
        <v>0</v>
      </c>
      <c r="O342" s="45" t="s">
        <v>659</v>
      </c>
      <c r="P342" s="43"/>
      <c r="Q342" s="46" t="n">
        <f aca="false">H342-K342</f>
        <v>0</v>
      </c>
      <c r="R342" s="46" t="n">
        <f aca="false">I342-L342</f>
        <v>0</v>
      </c>
      <c r="S342" s="46"/>
      <c r="T342" s="47" t="n">
        <f aca="false">J342/E342-1</f>
        <v>0</v>
      </c>
      <c r="U342" s="43" t="s">
        <v>806</v>
      </c>
      <c r="V342" s="43"/>
      <c r="W342" s="43"/>
    </row>
    <row r="343" customFormat="false" ht="112" hidden="false" customHeight="false" outlineLevel="0" collapsed="false">
      <c r="A343" s="43" t="s">
        <v>948</v>
      </c>
      <c r="B343" s="43" t="s">
        <v>949</v>
      </c>
      <c r="C343" s="43" t="s">
        <v>371</v>
      </c>
      <c r="D343" s="45" t="s">
        <v>868</v>
      </c>
      <c r="E343" s="46" t="n">
        <v>2.63</v>
      </c>
      <c r="F343" s="46" t="n">
        <v>25</v>
      </c>
      <c r="G343" s="46" t="n">
        <v>65.75</v>
      </c>
      <c r="H343" s="46" t="n">
        <v>25</v>
      </c>
      <c r="I343" s="46" t="n">
        <v>65.75</v>
      </c>
      <c r="J343" s="46" t="n">
        <v>0</v>
      </c>
      <c r="K343" s="46" t="n">
        <v>0</v>
      </c>
      <c r="L343" s="46" t="n">
        <v>0</v>
      </c>
      <c r="M343" s="46" t="n">
        <v>0</v>
      </c>
      <c r="N343" s="46" t="n">
        <v>0</v>
      </c>
      <c r="O343" s="45" t="s">
        <v>868</v>
      </c>
      <c r="P343" s="43"/>
      <c r="Q343" s="46" t="n">
        <f aca="false">H343-K343</f>
        <v>25</v>
      </c>
      <c r="R343" s="46" t="n">
        <f aca="false">I343-L343</f>
        <v>65.75</v>
      </c>
      <c r="S343" s="46"/>
      <c r="T343" s="47"/>
      <c r="U343" s="43"/>
      <c r="V343" s="43"/>
      <c r="W343" s="43"/>
    </row>
    <row r="344" customFormat="false" ht="33.75" hidden="false" customHeight="false" outlineLevel="0" collapsed="false">
      <c r="A344" s="43" t="s">
        <v>950</v>
      </c>
      <c r="B344" s="43" t="s">
        <v>951</v>
      </c>
      <c r="C344" s="43" t="s">
        <v>371</v>
      </c>
      <c r="D344" s="45" t="s">
        <v>868</v>
      </c>
      <c r="E344" s="46" t="n">
        <v>108.7</v>
      </c>
      <c r="F344" s="46" t="n">
        <v>1</v>
      </c>
      <c r="G344" s="46" t="n">
        <v>108.7</v>
      </c>
      <c r="H344" s="46" t="n">
        <v>1</v>
      </c>
      <c r="I344" s="46" t="n">
        <v>108.7</v>
      </c>
      <c r="J344" s="46" t="n">
        <v>120</v>
      </c>
      <c r="K344" s="46" t="n">
        <v>1</v>
      </c>
      <c r="L344" s="46" t="n">
        <v>120</v>
      </c>
      <c r="M344" s="46" t="n">
        <v>1</v>
      </c>
      <c r="N344" s="46" t="n">
        <v>120</v>
      </c>
      <c r="O344" s="45" t="s">
        <v>868</v>
      </c>
      <c r="P344" s="49" t="s">
        <v>952</v>
      </c>
      <c r="Q344" s="46" t="n">
        <f aca="false">H344-K344</f>
        <v>0</v>
      </c>
      <c r="R344" s="46" t="n">
        <f aca="false">I344-L344</f>
        <v>-11.3</v>
      </c>
      <c r="S344" s="46"/>
      <c r="T344" s="47" t="n">
        <f aca="false">J344/E344-1</f>
        <v>0.103955841766329</v>
      </c>
      <c r="U344" s="43" t="s">
        <v>907</v>
      </c>
      <c r="V344" s="43"/>
      <c r="W344" s="43"/>
    </row>
    <row r="345" customFormat="false" ht="76.25" hidden="false" customHeight="false" outlineLevel="0" collapsed="false">
      <c r="A345" s="43" t="s">
        <v>953</v>
      </c>
      <c r="B345" s="43" t="s">
        <v>954</v>
      </c>
      <c r="C345" s="43" t="s">
        <v>371</v>
      </c>
      <c r="D345" s="45" t="s">
        <v>868</v>
      </c>
      <c r="E345" s="46" t="n">
        <v>7.32</v>
      </c>
      <c r="F345" s="46" t="n">
        <v>30</v>
      </c>
      <c r="G345" s="46" t="n">
        <v>219.6</v>
      </c>
      <c r="H345" s="46" t="n">
        <v>30</v>
      </c>
      <c r="I345" s="46" t="n">
        <v>219.6</v>
      </c>
      <c r="J345" s="46" t="n">
        <v>7.32</v>
      </c>
      <c r="K345" s="46" t="n">
        <v>30</v>
      </c>
      <c r="L345" s="46" t="n">
        <v>219.6</v>
      </c>
      <c r="M345" s="46" t="n">
        <v>28</v>
      </c>
      <c r="N345" s="46" t="n">
        <f aca="false">M345*J345</f>
        <v>204.96</v>
      </c>
      <c r="O345" s="45" t="s">
        <v>868</v>
      </c>
      <c r="P345" s="66" t="s">
        <v>955</v>
      </c>
      <c r="Q345" s="46" t="n">
        <f aca="false">H345-K345</f>
        <v>0</v>
      </c>
      <c r="R345" s="46" t="n">
        <f aca="false">I345-L345</f>
        <v>0</v>
      </c>
      <c r="S345" s="46"/>
      <c r="T345" s="47" t="n">
        <f aca="false">J345/E345-1</f>
        <v>0</v>
      </c>
      <c r="U345" s="43" t="s">
        <v>930</v>
      </c>
      <c r="V345" s="43"/>
      <c r="W345" s="43"/>
    </row>
    <row r="346" customFormat="false" ht="20.1" hidden="false" customHeight="true" outlineLevel="0" collapsed="false">
      <c r="A346" s="52" t="s">
        <v>956</v>
      </c>
      <c r="B346" s="52"/>
      <c r="C346" s="52"/>
      <c r="D346" s="52"/>
      <c r="E346" s="52"/>
      <c r="F346" s="52"/>
      <c r="G346" s="53" t="n">
        <f aca="false">SUM(G319:G345)</f>
        <v>3453.8</v>
      </c>
      <c r="H346" s="53"/>
      <c r="I346" s="53" t="n">
        <f aca="false">SUM(I319:I345)</f>
        <v>1904.49</v>
      </c>
      <c r="J346" s="53"/>
      <c r="K346" s="53"/>
      <c r="L346" s="53" t="n">
        <f aca="false">SUM(L319:L345)</f>
        <v>2649.48158</v>
      </c>
      <c r="M346" s="53"/>
      <c r="N346" s="53" t="n">
        <f aca="false">SUM(N319:N345)</f>
        <v>2163.45348</v>
      </c>
      <c r="O346" s="54"/>
      <c r="P346" s="52"/>
      <c r="Q346" s="53"/>
      <c r="R346" s="53" t="n">
        <f aca="false">SUM(R319:R345)</f>
        <v>-744.99158</v>
      </c>
      <c r="S346" s="53" t="n">
        <f aca="false">SUM(S319:S345)</f>
        <v>5.9</v>
      </c>
      <c r="T346" s="53"/>
      <c r="U346" s="52"/>
      <c r="V346" s="52"/>
      <c r="W346" s="52"/>
    </row>
    <row r="347" customFormat="false" ht="20.1" hidden="false" customHeight="true" outlineLevel="0" collapsed="false">
      <c r="A347" s="67" t="s">
        <v>957</v>
      </c>
      <c r="B347" s="67"/>
      <c r="C347" s="67"/>
      <c r="D347" s="67"/>
      <c r="E347" s="67"/>
      <c r="F347" s="67"/>
      <c r="G347" s="68" t="n">
        <f aca="false">G346+G317+G309+G304+G280+G270+G252</f>
        <v>361240.001</v>
      </c>
      <c r="H347" s="68"/>
      <c r="I347" s="68" t="n">
        <f aca="false">I346+I317+I309+I304+I280+I270+I252</f>
        <v>253301.645</v>
      </c>
      <c r="J347" s="68"/>
      <c r="K347" s="68"/>
      <c r="L347" s="68" t="n">
        <f aca="false">L346+L317+L309+L304+L280+L270+L252</f>
        <v>262004.58161</v>
      </c>
      <c r="M347" s="68"/>
      <c r="N347" s="68" t="n">
        <f aca="false">N346+N317+N309+N304+N280+N270+N252</f>
        <v>163869.52332</v>
      </c>
      <c r="O347" s="69"/>
      <c r="P347" s="67"/>
      <c r="Q347" s="68"/>
      <c r="R347" s="68" t="n">
        <f aca="false">R346+R317+R309+R304+R280+R270+R252</f>
        <v>-8702.93660999993</v>
      </c>
      <c r="S347" s="68" t="n">
        <f aca="false">S346+S317+S309+S304+S280+S270+S252</f>
        <v>364.8008</v>
      </c>
      <c r="T347" s="68"/>
      <c r="U347" s="67"/>
      <c r="V347" s="67"/>
      <c r="W347" s="67"/>
    </row>
    <row r="348" customFormat="false" ht="42.95" hidden="false" customHeight="true" outlineLevel="0" collapsed="false">
      <c r="A348" s="70"/>
      <c r="B348" s="70"/>
      <c r="C348" s="70"/>
      <c r="D348" s="70"/>
      <c r="E348" s="70"/>
      <c r="F348" s="71"/>
      <c r="G348" s="71"/>
      <c r="H348" s="71"/>
      <c r="I348" s="71"/>
      <c r="J348" s="71"/>
      <c r="K348" s="71"/>
      <c r="L348" s="71"/>
      <c r="M348" s="71"/>
      <c r="N348" s="71"/>
      <c r="O348" s="71"/>
      <c r="P348" s="72"/>
      <c r="Q348" s="71"/>
      <c r="R348" s="71"/>
      <c r="S348" s="71"/>
      <c r="T348" s="71"/>
      <c r="U348" s="71"/>
      <c r="V348" s="71"/>
      <c r="W348" s="71"/>
    </row>
    <row r="349" customFormat="false" ht="19.7" hidden="false" customHeight="false" outlineLevel="0" collapsed="false">
      <c r="A349" s="71"/>
      <c r="B349" s="27" t="s">
        <v>958</v>
      </c>
      <c r="C349" s="73"/>
      <c r="D349" s="73"/>
      <c r="E349" s="73"/>
      <c r="F349" s="73"/>
      <c r="G349" s="73"/>
      <c r="H349" s="73"/>
      <c r="I349" s="73"/>
      <c r="J349" s="74" t="s">
        <v>28</v>
      </c>
      <c r="K349" s="74"/>
      <c r="L349" s="71"/>
      <c r="M349" s="71"/>
      <c r="N349" s="71"/>
      <c r="O349" s="71"/>
      <c r="P349" s="72"/>
      <c r="Q349" s="71"/>
      <c r="R349" s="71"/>
      <c r="S349" s="71"/>
      <c r="T349" s="71"/>
      <c r="U349" s="71"/>
      <c r="V349" s="71"/>
      <c r="W349" s="71"/>
    </row>
    <row r="350" customFormat="false" ht="15" hidden="false" customHeight="true" outlineLevel="0" collapsed="false">
      <c r="A350" s="71"/>
      <c r="B350" s="34" t="s">
        <v>959</v>
      </c>
      <c r="C350" s="73"/>
      <c r="D350" s="73"/>
      <c r="E350" s="73"/>
      <c r="F350" s="73"/>
      <c r="G350" s="73"/>
      <c r="H350" s="73"/>
      <c r="I350" s="73"/>
      <c r="J350" s="74"/>
      <c r="K350" s="74"/>
      <c r="L350" s="71"/>
      <c r="M350" s="71"/>
      <c r="N350" s="71"/>
      <c r="O350" s="71"/>
      <c r="P350" s="72"/>
      <c r="Q350" s="71"/>
      <c r="R350" s="71"/>
      <c r="S350" s="71"/>
      <c r="T350" s="71"/>
      <c r="U350" s="71"/>
      <c r="V350" s="71"/>
      <c r="W350" s="71"/>
    </row>
    <row r="351" customFormat="false" ht="15" hidden="false" customHeight="true" outlineLevel="0" collapsed="false">
      <c r="A351" s="71"/>
      <c r="B351" s="34"/>
      <c r="C351" s="73"/>
      <c r="D351" s="73"/>
      <c r="E351" s="73"/>
      <c r="F351" s="73"/>
      <c r="G351" s="73"/>
      <c r="H351" s="73"/>
      <c r="I351" s="73"/>
      <c r="J351" s="73"/>
      <c r="K351" s="73"/>
      <c r="L351" s="71"/>
      <c r="M351" s="71"/>
      <c r="N351" s="71"/>
      <c r="O351" s="71"/>
      <c r="P351" s="72"/>
      <c r="Q351" s="71"/>
      <c r="R351" s="71"/>
      <c r="S351" s="71"/>
      <c r="T351" s="71"/>
      <c r="U351" s="71"/>
      <c r="V351" s="71"/>
      <c r="W351" s="71"/>
    </row>
    <row r="352" customFormat="false" ht="15" hidden="false" customHeight="true" outlineLevel="0" collapsed="false">
      <c r="A352" s="71"/>
      <c r="B352" s="75" t="s">
        <v>960</v>
      </c>
      <c r="C352" s="73"/>
      <c r="D352" s="76"/>
      <c r="E352" s="36"/>
      <c r="F352" s="28" t="s">
        <v>961</v>
      </c>
      <c r="G352" s="28"/>
      <c r="H352" s="28"/>
      <c r="I352" s="73"/>
      <c r="J352" s="73"/>
      <c r="K352" s="73"/>
      <c r="L352" s="71"/>
      <c r="M352" s="71"/>
      <c r="N352" s="71"/>
      <c r="O352" s="71"/>
      <c r="P352" s="72"/>
      <c r="Q352" s="71"/>
      <c r="R352" s="71"/>
      <c r="S352" s="71"/>
      <c r="T352" s="71"/>
      <c r="U352" s="71"/>
      <c r="V352" s="71"/>
      <c r="W352" s="71"/>
    </row>
    <row r="353" customFormat="false" ht="15" hidden="false" customHeight="true" outlineLevel="0" collapsed="false">
      <c r="A353" s="71"/>
      <c r="B353" s="77"/>
      <c r="C353" s="77"/>
      <c r="D353" s="77"/>
      <c r="E353" s="77"/>
      <c r="F353" s="77"/>
      <c r="G353" s="77"/>
      <c r="H353" s="77"/>
      <c r="I353" s="77"/>
      <c r="J353" s="77"/>
      <c r="K353" s="77"/>
      <c r="L353" s="71"/>
      <c r="M353" s="71"/>
      <c r="N353" s="71"/>
      <c r="O353" s="71"/>
      <c r="P353" s="72"/>
      <c r="Q353" s="71"/>
      <c r="R353" s="71"/>
      <c r="S353" s="71"/>
      <c r="T353" s="71"/>
      <c r="U353" s="71"/>
      <c r="V353" s="71"/>
      <c r="W353" s="71"/>
    </row>
    <row r="354" customFormat="false" ht="15" hidden="false" customHeight="true" outlineLevel="0" collapsed="false">
      <c r="A354" s="71"/>
      <c r="B354" s="78"/>
      <c r="C354" s="71"/>
      <c r="D354" s="71"/>
      <c r="E354" s="71"/>
      <c r="F354" s="71"/>
      <c r="G354" s="71"/>
      <c r="H354" s="71"/>
      <c r="I354" s="71"/>
      <c r="J354" s="71"/>
      <c r="K354" s="71"/>
      <c r="L354" s="71"/>
      <c r="M354" s="71"/>
      <c r="N354" s="71"/>
      <c r="O354" s="71"/>
      <c r="P354" s="72"/>
      <c r="Q354" s="71"/>
      <c r="R354" s="71"/>
      <c r="S354" s="71"/>
      <c r="T354" s="71"/>
      <c r="U354" s="71"/>
      <c r="V354" s="71"/>
      <c r="W354" s="71"/>
    </row>
    <row r="355" customFormat="false" ht="15" hidden="false" customHeight="true" outlineLevel="0" collapsed="false">
      <c r="A355" s="71"/>
      <c r="B355" s="78"/>
      <c r="C355" s="71"/>
      <c r="D355" s="71"/>
      <c r="E355" s="71"/>
      <c r="F355" s="70"/>
      <c r="G355" s="70"/>
      <c r="H355" s="70"/>
      <c r="I355" s="71"/>
      <c r="J355" s="71"/>
      <c r="K355" s="71"/>
      <c r="L355" s="71"/>
      <c r="M355" s="71"/>
      <c r="N355" s="71"/>
      <c r="O355" s="71"/>
      <c r="P355" s="72"/>
      <c r="Q355" s="71"/>
      <c r="R355" s="71"/>
      <c r="S355" s="71"/>
      <c r="T355" s="71"/>
      <c r="U355" s="71"/>
      <c r="V355" s="71"/>
      <c r="W355" s="71"/>
    </row>
    <row r="356" customFormat="false" ht="15" hidden="false" customHeight="true" outlineLevel="0" collapsed="false">
      <c r="A356" s="71"/>
      <c r="B356" s="78"/>
      <c r="C356" s="71"/>
      <c r="D356" s="71"/>
      <c r="E356" s="71"/>
      <c r="F356" s="71"/>
      <c r="G356" s="71"/>
      <c r="H356" s="71"/>
      <c r="I356" s="71"/>
      <c r="J356" s="71"/>
      <c r="K356" s="71"/>
      <c r="L356" s="71"/>
      <c r="M356" s="71"/>
      <c r="N356" s="71"/>
      <c r="O356" s="71"/>
      <c r="P356" s="72"/>
      <c r="Q356" s="71"/>
      <c r="R356" s="71"/>
      <c r="S356" s="71"/>
      <c r="T356" s="71"/>
      <c r="U356" s="71"/>
      <c r="V356" s="71"/>
      <c r="W356" s="71"/>
    </row>
    <row r="357" customFormat="false" ht="15" hidden="false" customHeight="true" outlineLevel="0" collapsed="false">
      <c r="A357" s="71"/>
      <c r="B357" s="78"/>
      <c r="C357" s="71"/>
      <c r="D357" s="71"/>
      <c r="E357" s="71"/>
      <c r="F357" s="70"/>
      <c r="G357" s="70"/>
      <c r="H357" s="70"/>
      <c r="I357" s="71"/>
      <c r="J357" s="71"/>
      <c r="K357" s="71"/>
      <c r="L357" s="71"/>
      <c r="M357" s="71"/>
      <c r="N357" s="71"/>
      <c r="O357" s="71"/>
      <c r="P357" s="72"/>
      <c r="Q357" s="71"/>
      <c r="R357" s="71"/>
      <c r="S357" s="71"/>
      <c r="T357" s="71"/>
      <c r="U357" s="71"/>
      <c r="V357" s="71"/>
      <c r="W357" s="71"/>
    </row>
    <row r="358" customFormat="false" ht="15" hidden="false" customHeight="true" outlineLevel="0" collapsed="false">
      <c r="A358" s="71"/>
      <c r="B358" s="78"/>
      <c r="C358" s="71"/>
      <c r="D358" s="71"/>
      <c r="E358" s="71"/>
      <c r="F358" s="71"/>
      <c r="G358" s="71"/>
      <c r="H358" s="71"/>
      <c r="I358" s="71"/>
      <c r="J358" s="71"/>
      <c r="K358" s="71"/>
      <c r="L358" s="71"/>
      <c r="M358" s="71"/>
      <c r="N358" s="71"/>
      <c r="O358" s="71"/>
      <c r="P358" s="72"/>
      <c r="Q358" s="71"/>
      <c r="R358" s="71"/>
      <c r="S358" s="71"/>
      <c r="T358" s="71"/>
      <c r="U358" s="71"/>
      <c r="V358" s="71"/>
      <c r="W358" s="71"/>
    </row>
  </sheetData>
  <mergeCells count="36">
    <mergeCell ref="A1:W1"/>
    <mergeCell ref="A2:A4"/>
    <mergeCell ref="B2:B4"/>
    <mergeCell ref="C2:C4"/>
    <mergeCell ref="D2:G3"/>
    <mergeCell ref="H2:I3"/>
    <mergeCell ref="J2:N2"/>
    <mergeCell ref="O2:O4"/>
    <mergeCell ref="P2:P4"/>
    <mergeCell ref="Q2:R3"/>
    <mergeCell ref="S2:S4"/>
    <mergeCell ref="T2:T4"/>
    <mergeCell ref="U2:U4"/>
    <mergeCell ref="V2:V4"/>
    <mergeCell ref="W2:W4"/>
    <mergeCell ref="J3:L3"/>
    <mergeCell ref="M3:N3"/>
    <mergeCell ref="A6:U6"/>
    <mergeCell ref="A252:F252"/>
    <mergeCell ref="A253:I253"/>
    <mergeCell ref="A270:F270"/>
    <mergeCell ref="A271:H271"/>
    <mergeCell ref="A280:F280"/>
    <mergeCell ref="A281:H281"/>
    <mergeCell ref="A304:F304"/>
    <mergeCell ref="A305:G305"/>
    <mergeCell ref="A309:F309"/>
    <mergeCell ref="A310:G310"/>
    <mergeCell ref="A317:F317"/>
    <mergeCell ref="A318:G318"/>
    <mergeCell ref="A346:F346"/>
    <mergeCell ref="A347:F347"/>
    <mergeCell ref="A348:E348"/>
    <mergeCell ref="F352:H352"/>
    <mergeCell ref="F355:H355"/>
    <mergeCell ref="F357:H357"/>
  </mergeCells>
  <printOptions headings="false" gridLines="false" gridLinesSet="true" horizontalCentered="true" verticalCentered="false"/>
  <pageMargins left="0.216666666666667" right="0.216666666666667" top="0.492361111111111" bottom="0.216666666666667" header="0.511805555555555" footer="0.511805555555555"/>
  <pageSetup paperSize="9" scale="36"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923</TotalTime>
  <Application>LibreOffice/6.3.3.2$Windows_X86_64 LibreOffice_project/a64200df03143b798afd1ec74a12ab50359878ed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2021-10-19T13:18:51Z</dcterms:created>
  <dc:creator/>
  <dc:description/>
  <dc:language>ru-RU</dc:language>
  <cp:lastModifiedBy/>
  <cp:lastPrinted>2021-10-26T11:25:17Z</cp:lastPrinted>
  <dcterms:modified xsi:type="dcterms:W3CDTF">2021-10-26T16:06:04Z</dcterms:modified>
  <cp:revision>119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