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3.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Титульний лист" sheetId="1" state="visible" r:id="rId2"/>
    <sheet name="1. Зведений звіт" sheetId="2" state="visible" r:id="rId3"/>
    <sheet name="2. Детальний звіт" sheetId="3" state="visible" r:id="rId4"/>
  </sheets>
  <definedNames>
    <definedName function="false" hidden="false" localSheetId="2" name="_xlnm.Print_Titles" vbProcedure="false">'2. Детальний звіт'!$2:$5</definedName>
    <definedName function="false" hidden="true" localSheetId="2" name="_xlnm._FilterDatabase" vbProcedure="false">'2. Детальний звіт'!$A$5:$AA$354</definedName>
    <definedName function="false" hidden="false" localSheetId="2" name="_xlnm._FilterDatabase" vbProcedure="false">'2. Детальний звіт'!$A$5:$V$354</definedName>
    <definedName function="false" hidden="false" localSheetId="2" name="_xlnm._FilterDatabase_0_0" vbProcedure="false">'2. Детальний звіт'!$A$1:$AJ$354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<sst xmlns="http://schemas.openxmlformats.org/spreadsheetml/2006/main" count="2409" uniqueCount="1128">
  <si>
    <t xml:space="preserve">Звіт щодо виконання інвестиційної програми</t>
  </si>
  <si>
    <t xml:space="preserve">Найменування ліцензіата</t>
  </si>
  <si>
    <t xml:space="preserve">АТ «Херсонобленерго»</t>
  </si>
  <si>
    <t xml:space="preserve">Звітний період</t>
  </si>
  <si>
    <t xml:space="preserve">з</t>
  </si>
  <si>
    <t xml:space="preserve">до</t>
  </si>
  <si>
    <t xml:space="preserve">Прогнозний період</t>
  </si>
  <si>
    <t xml:space="preserve">1. Звіт щодо виконання інвестиційної програми </t>
  </si>
  <si>
    <t xml:space="preserve">№ з/п</t>
  </si>
  <si>
    <t xml:space="preserve">Цільові програми</t>
  </si>
  <si>
    <t xml:space="preserve">Заплановано на прогнозний період, тис. грн (без ПДВ)</t>
  </si>
  <si>
    <t xml:space="preserve">Заплановано на звітний період (наростаючим підсумком),
тис. грн  (без ПДВ)</t>
  </si>
  <si>
    <t xml:space="preserve">Виконано за звітний період  (наростаючим підсумком), тис. грн (без ПДВ)</t>
  </si>
  <si>
    <t xml:space="preserve">Відсоток фінансування</t>
  </si>
  <si>
    <t xml:space="preserve">Залишилось не профінансовано,
тис. грн (без ПДВ)</t>
  </si>
  <si>
    <t xml:space="preserve">У тому числі економія коштів, що склалася при виконанні заходів ІП, тис. грн (без ПДВ) </t>
  </si>
  <si>
    <t xml:space="preserve">профінансовано</t>
  </si>
  <si>
    <t xml:space="preserve">освоєно</t>
  </si>
  <si>
    <t xml:space="preserve">Будівництво, модернізація та реконструкція електричних мереж та обладнання</t>
  </si>
  <si>
    <t xml:space="preserve">Заходи зі зниження нетехнічних витрат електричної енергії</t>
  </si>
  <si>
    <t xml:space="preserve">Впровадження та розвиток автоматизованих систем диспетчерсько-технологічного керування (АСДТК)</t>
  </si>
  <si>
    <t xml:space="preserve">Впровадження та розвиток інформаційних технологій</t>
  </si>
  <si>
    <t xml:space="preserve">Впровадження та розвиток систем зв'язку</t>
  </si>
  <si>
    <t xml:space="preserve">Модернізація та закупівля колісної техніки</t>
  </si>
  <si>
    <t xml:space="preserve">Інше</t>
  </si>
  <si>
    <t xml:space="preserve">Усього</t>
  </si>
  <si>
    <t xml:space="preserve">Голова правління АТ «Херсонобленерго»</t>
  </si>
  <si>
    <t xml:space="preserve">_____________________</t>
  </si>
  <si>
    <t xml:space="preserve">І.М.Сафронов</t>
  </si>
  <si>
    <t xml:space="preserve">      підпис</t>
  </si>
  <si>
    <t xml:space="preserve">    "____" ____________ 20___ року</t>
  </si>
  <si>
    <t xml:space="preserve">2. Детальний звіт щодо виконання інвестиційної програми</t>
  </si>
  <si>
    <t xml:space="preserve">Найменування заходів інвестиційної програми</t>
  </si>
  <si>
    <t xml:space="preserve">Одиниця виміру</t>
  </si>
  <si>
    <t xml:space="preserve">Заплановано на прогнозний період  </t>
  </si>
  <si>
    <t xml:space="preserve">Заплановано на звітний період
(наростаючим підсумком) </t>
  </si>
  <si>
    <t xml:space="preserve">Виконано</t>
  </si>
  <si>
    <t xml:space="preserve">Джерело фінансування</t>
  </si>
  <si>
    <t xml:space="preserve">Реквізити документа, що засвідчує виконання заходу ІП</t>
  </si>
  <si>
    <t xml:space="preserve">Залишилось не профінансовано</t>
  </si>
  <si>
    <t xml:space="preserve">У тому числі економія коштів, що склалася при виконанні заходів ІП, тис. грн (без ПДВ)**</t>
  </si>
  <si>
    <t xml:space="preserve">Різниця між фактичною вартістю одиниці продукції та плановою, %</t>
  </si>
  <si>
    <t xml:space="preserve">Виконавець робіт, послуг, продавець товару, визначено на тендері чи без</t>
  </si>
  <si>
    <t xml:space="preserve">Причини невиконання плану</t>
  </si>
  <si>
    <t xml:space="preserve">джерело фінансування</t>
  </si>
  <si>
    <t xml:space="preserve">питома вартість,
тис. грн
без ПДВ</t>
  </si>
  <si>
    <t xml:space="preserve">кількість</t>
  </si>
  <si>
    <t xml:space="preserve">вартість, тис. грн</t>
  </si>
  <si>
    <t xml:space="preserve"> кількість</t>
  </si>
  <si>
    <t xml:space="preserve">загальна вартість, тис. грн</t>
  </si>
  <si>
    <t xml:space="preserve">Амортизація </t>
  </si>
  <si>
    <t xml:space="preserve"> прибуток (обов`язкові реінвестиції)</t>
  </si>
  <si>
    <t xml:space="preserve">за перетоки реактивної енергії</t>
  </si>
  <si>
    <t xml:space="preserve">Дохід від небалансу ТВЕ за 2018 рік</t>
  </si>
  <si>
    <t xml:space="preserve">Економія за 2019-2020роки, постанова від 02.06.2021р, №918</t>
  </si>
  <si>
    <t xml:space="preserve">1. Будівництво, технічне переоснащення та реконструкція електричних мереж та обладнання</t>
  </si>
  <si>
    <t xml:space="preserve">1.1</t>
  </si>
  <si>
    <t xml:space="preserve">Реконструкція ПЛ-150 кВ «Никольска-ХТЕЦ» на території Білозерського району Херсонської області та м.Херсон</t>
  </si>
  <si>
    <t xml:space="preserve">комплекс</t>
  </si>
  <si>
    <t xml:space="preserve">Амортизація</t>
  </si>
  <si>
    <t xml:space="preserve">ОЗ-2 92871 16.12.2021</t>
  </si>
  <si>
    <t xml:space="preserve">ТОВ «МОНТАЖЕНЕРГО УКРАЇНА», ФОП Мірошниченко Віктор Григорович</t>
  </si>
  <si>
    <t xml:space="preserve">2.1</t>
  </si>
  <si>
    <t xml:space="preserve">Реконструкція ПЛ-10 кВ ФР-12 від ПС-35/10 "Чонгарська" с. Чонгар Генічеський район</t>
  </si>
  <si>
    <t xml:space="preserve">КМ</t>
  </si>
  <si>
    <t xml:space="preserve">ОЗ-2 89453 17.08.2021</t>
  </si>
  <si>
    <t xml:space="preserve">ТОВ "ЕНЕРГОБУДПРОЕКТ-1",ФОП Мірошниченко Віктор Григорович</t>
  </si>
  <si>
    <t xml:space="preserve">2.2</t>
  </si>
  <si>
    <t xml:space="preserve">Реконструкція ПЛ-10 кВ Ф-6411 від ПС-35/10 "Генічеська" м. Генічеськ Херсонської області</t>
  </si>
  <si>
    <t xml:space="preserve"> ОЗ-2 89244 17.08.2021</t>
  </si>
  <si>
    <t xml:space="preserve">ТОВ "ЕНЕРГОБУДПРОЕКТ-1",ТОВ "СОЛАРПРОЕКТ", ФОП Мірошниченко Віктор Григорович</t>
  </si>
  <si>
    <t xml:space="preserve">2.3</t>
  </si>
  <si>
    <t xml:space="preserve">Реконструкція ПЛ-10 кВ Ф-644 від ПС-35/10 "Генічеська" м. Генічеськ Херсонської області</t>
  </si>
  <si>
    <t xml:space="preserve">ОЗ-2 89242 15.06.2021</t>
  </si>
  <si>
    <t xml:space="preserve">2.4</t>
  </si>
  <si>
    <t xml:space="preserve">Реконструкція ПЛ-10кВ Ф-1592 від ПС 35/10 Світлична с. Новоолександрівка Нововоронцовського району Херсонської області</t>
  </si>
  <si>
    <t xml:space="preserve">ОЗ-2 4531/89300 17.08.2021</t>
  </si>
  <si>
    <t xml:space="preserve">ДП "ЖИТОМИРСЬКА МЕХАНІЗОВАНА КОЛОНА "ПРАТ"КИЇВСІЛЬЕЛЕКТРО",ТОВ"НПП ЗАПОРІЖЕНЕРГОПРОЕКТБУД",ФОП Мірошниченко Віктор Григорович</t>
  </si>
  <si>
    <t xml:space="preserve">2.5</t>
  </si>
  <si>
    <t xml:space="preserve">Реконструкція ПЛ-6кВ Ф.85 від ПС-35/6 "Каховка" в м. Каховка Херсонської області </t>
  </si>
  <si>
    <t xml:space="preserve">ОЗ-2 89247 31.05.2021</t>
  </si>
  <si>
    <t xml:space="preserve">ДП "ЖИТОМИРСЬКА МЕХАНІЗОВАНА КОЛОНА" ПРАТ "КИЇВСІЛЬЕЛЕКТРО", ФОП Мірошниченко Віктор Григорович</t>
  </si>
  <si>
    <t xml:space="preserve">2.6</t>
  </si>
  <si>
    <t xml:space="preserve">Реконструкція ПЛ-10 кВ від ф-272 від ПС-35/10 кВ "Горностаевка" по  вул. Шевченко, в смт. Горностаївка </t>
  </si>
  <si>
    <t xml:space="preserve">ОЗ-2 89245 13.09.2021 </t>
  </si>
  <si>
    <t xml:space="preserve">ДП "ЖИТОМИРСЬКА МЕХАНІЗОВАНА КОЛОНА" ПРАТ"КИЇВСІЛЬЕЛЕКТРО", ФОП Мірошниченко Віктор Григорович</t>
  </si>
  <si>
    <t xml:space="preserve">2.7</t>
  </si>
  <si>
    <t xml:space="preserve">Реконструкція ПЛ 10кВ Ф 1747 від ПС 35/10 кВ «Молодіжна» в смт.Лазурне Скадовського району Херсонської області</t>
  </si>
  <si>
    <t xml:space="preserve">ОЗ-2 89544 22.10.2021 </t>
  </si>
  <si>
    <t xml:space="preserve">ТОВ"ОДЕСЬКА МЕХКОЛОНА № 10",ФОП Мірошниченко Віктор Григорович</t>
  </si>
  <si>
    <t xml:space="preserve">2.8</t>
  </si>
  <si>
    <t xml:space="preserve">Реконструкція ПЛ 10кВ Ф 1741 від ПС 35/10 кВ «Молодіжна» в смт.Лазурне Скадовського району Херсонської області</t>
  </si>
  <si>
    <t xml:space="preserve">ОЗ-2 89815 22.10.2021 </t>
  </si>
  <si>
    <t xml:space="preserve">2.9</t>
  </si>
  <si>
    <t xml:space="preserve">Реконструкція ПЛ-10кВ Ф-17013 від ПС-35/10 "Скадовська" м.Скадовськ</t>
  </si>
  <si>
    <t xml:space="preserve">ОЗ-2 89543 05.05.2021 </t>
  </si>
  <si>
    <t xml:space="preserve">ТОВ"ОДЕСЬКА МЕХКОЛОНА № 10",ТОВ "СОЛАРПРОЕКТ",ФОП Мірошниченко Віктор Григорович</t>
  </si>
  <si>
    <t xml:space="preserve">2.10</t>
  </si>
  <si>
    <t xml:space="preserve">Реконструкція ПЛ-10 кВ Ф-483 від ПС-35/10 кВ “Благодатная”</t>
  </si>
  <si>
    <t xml:space="preserve">ОЗ-2 89249 30.11.2021 </t>
  </si>
  <si>
    <t xml:space="preserve">ДП "ЖИТОМИРСЬКА МЕХАНІЗОВАНА КОЛОНА "ПРАТ"КИЇВСІЛЬЕЛЕКТРО",ФОП Мірошниченко Віктор Григорович</t>
  </si>
  <si>
    <t xml:space="preserve">2.11</t>
  </si>
  <si>
    <t xml:space="preserve">Реконструкція ПЛ-10 кВ Ф-1907 від ПС-35/10 кВ “Лесная”</t>
  </si>
  <si>
    <t xml:space="preserve">ОЗ-2 90525 29.09.2021 </t>
  </si>
  <si>
    <t xml:space="preserve">2.12</t>
  </si>
  <si>
    <t xml:space="preserve">Реконструкція ПЛ-10 кВ Ф-368 від ПС-35/10 кВ “Комишани”</t>
  </si>
  <si>
    <t xml:space="preserve">ОЗ-2 89807 30.12.2021 </t>
  </si>
  <si>
    <t xml:space="preserve">2.13</t>
  </si>
  <si>
    <t xml:space="preserve">Реконструкція ПЛ-10 кВ Ф-504 від ПС-35/10 кВ “Белозерка”</t>
  </si>
  <si>
    <t xml:space="preserve">ОЗ-2 4531/89294 30.12.2021 </t>
  </si>
  <si>
    <t xml:space="preserve">2.14</t>
  </si>
  <si>
    <t xml:space="preserve">Реконструкція ПЛ-10 кВ Ф-83 від ПС-35/10 кВ “Основа”</t>
  </si>
  <si>
    <t xml:space="preserve">ОЗ-2 89459 13.07.2021 </t>
  </si>
  <si>
    <t xml:space="preserve">2.15</t>
  </si>
  <si>
    <t xml:space="preserve">Реконструкція ПЛ-10 кВ Ф-8303 від ПС-35/10 кВ “Каланчак”</t>
  </si>
  <si>
    <t xml:space="preserve">ОЗ-2 89542 29.09.2021 </t>
  </si>
  <si>
    <t xml:space="preserve">2.16</t>
  </si>
  <si>
    <t xml:space="preserve">Реконструкція ПЛ-10 кВ Ф-693 від ПС-35/10 кВ “Счастливцево”</t>
  </si>
  <si>
    <t xml:space="preserve">ОЗ-2 89454 15.06.2021 </t>
  </si>
  <si>
    <t xml:space="preserve">2.17</t>
  </si>
  <si>
    <t xml:space="preserve">Реконструкція ПЛ-10 кВ Ф-694 від ПС-35/10 кВ “Счастливцево”</t>
  </si>
  <si>
    <t xml:space="preserve">ОЗ-2 89243 15.06.2021 </t>
  </si>
  <si>
    <t xml:space="preserve">2.18</t>
  </si>
  <si>
    <t xml:space="preserve">Реконструкція ПЛ-10 кВ Ф-3408 від ПС-35/10 кВ “Антоновка”</t>
  </si>
  <si>
    <t xml:space="preserve">ОЗ-2 4531/89571 29.09.2021 </t>
  </si>
  <si>
    <t xml:space="preserve">2.19</t>
  </si>
  <si>
    <t xml:space="preserve">Реконструкція ПЛ-10 кВ Ф-801 від ПС-35/10 кВ “Голопристанская”</t>
  </si>
  <si>
    <t xml:space="preserve">ОЗ-2 4531/89295 30.12.2021 </t>
  </si>
  <si>
    <t xml:space="preserve">2.20</t>
  </si>
  <si>
    <t xml:space="preserve">Реконструкція ПЛ-10 кВ Ф-806 від ПС-35/10 кВ “Голопристанская”</t>
  </si>
  <si>
    <t xml:space="preserve">ОЗ-2 4531/89298 30.12.2021 </t>
  </si>
  <si>
    <t xml:space="preserve">2.21</t>
  </si>
  <si>
    <t xml:space="preserve">Реконструкція ПЛ-10 кВ Ф-601 від ПС-35/10 кВ “Восточная”</t>
  </si>
  <si>
    <t xml:space="preserve">ОЗ-2 4531/89567 22.10.2021 </t>
  </si>
  <si>
    <t xml:space="preserve">2.22</t>
  </si>
  <si>
    <t xml:space="preserve">Реконструкція ПЛ-10 кВ Ф-482 від ПС-35/10 кВ “Благодатная”</t>
  </si>
  <si>
    <t xml:space="preserve">ОЗ-2 89457 27.10.2021 </t>
  </si>
  <si>
    <t xml:space="preserve">2.23</t>
  </si>
  <si>
    <t xml:space="preserve">Реконструкція ПЛ-10 кВ Ф-52 від ПС-35/10 кВ “Днепряны”</t>
  </si>
  <si>
    <t xml:space="preserve">ОЗ-2 4531/89301 15.06.2021 </t>
  </si>
  <si>
    <t xml:space="preserve">2.24</t>
  </si>
  <si>
    <t xml:space="preserve">Реконструкція ПЛ-10 кВ Ф-1005 від ПС-35/10 кВ “Зоря”</t>
  </si>
  <si>
    <t xml:space="preserve">ОЗ-2 4531/89297/89303 13.09.2021 </t>
  </si>
  <si>
    <t xml:space="preserve">2.25</t>
  </si>
  <si>
    <t xml:space="preserve">Реконструкція ПЛ-10 кВ Ф-721 від ПС-35/10 кВ “Стрелковое”</t>
  </si>
  <si>
    <t xml:space="preserve">ОЗ-2 89838 11.06.2021 </t>
  </si>
  <si>
    <t xml:space="preserve">2.26</t>
  </si>
  <si>
    <t xml:space="preserve">Реконструкція ПЛ-10 кВ Ф-820 від ПС-150/35/10 кВ “П.Покровская”</t>
  </si>
  <si>
    <t xml:space="preserve">ОЗ-2 4531/89297 22.12.2021 </t>
  </si>
  <si>
    <t xml:space="preserve">2.27</t>
  </si>
  <si>
    <t xml:space="preserve">Реконструкція ПЛ-10 кВ Ф-8411 від ПС-35/10 кВ “Приволье”</t>
  </si>
  <si>
    <t xml:space="preserve">ОЗ-2 89540 11.08.2021 </t>
  </si>
  <si>
    <t xml:space="preserve">2.28</t>
  </si>
  <si>
    <t xml:space="preserve">Реконструкція ПЛ-10 кВ Ф-8305 від ПС-35/10 кВ “Каланчак”</t>
  </si>
  <si>
    <t xml:space="preserve">ОЗ-2 89541 29.09.2021 </t>
  </si>
  <si>
    <t xml:space="preserve">3.1</t>
  </si>
  <si>
    <t xml:space="preserve">Реконструкція ПЛ-0,4кВ від ТП-820 с.Чорнобаївка Білозерського району Херсонської області</t>
  </si>
  <si>
    <t xml:space="preserve">ОЗ-2 90632 22.12.2021 </t>
  </si>
  <si>
    <t xml:space="preserve">ТОВ "ЕНЕРГОБУДПРОЕКТ-1",ТОВ "НПП ЗАПОРІЖЕНЕРГОПРОЕКТБУД", ФОП Мірошниченко Віктор Григорович</t>
  </si>
  <si>
    <t xml:space="preserve">3.2</t>
  </si>
  <si>
    <t xml:space="preserve">Реконструкція ПЛ-0,4кВ від КТП-114 с.Кізомис Білозерського району Херсонської області</t>
  </si>
  <si>
    <t xml:space="preserve">ОЗ-2 90224  22.10.2021 </t>
  </si>
  <si>
    <t xml:space="preserve">3.3</t>
  </si>
  <si>
    <t xml:space="preserve">Реконструкція ПЛ-0,4кВ від ТП-232 с.М.Каховка, Каховський район з перепідключенням частини ПЛ-0,4кВ Ф-3 від ТП-232 на ПЛ-0,4кВ Ф-2 від ТП-303 та частини ПЛ-0,4кВ Ф-1 від ТП-303 на ПЛ-0,4кВ Ф-2 від ТП-232</t>
  </si>
  <si>
    <t xml:space="preserve">ОЗ-2 90221 22.12.2021 </t>
  </si>
  <si>
    <t xml:space="preserve">3.4</t>
  </si>
  <si>
    <t xml:space="preserve">Реконструкція ПЛ-0,4кВ від ТП-296 с.Любимівка, Каховський район з перепідключенням частини ПЛ-0,4кВ Ф-1 від ТП-296 на ПЛ-0,4кВ Ф-3 від ТП-336 та частини ПЛ-0,4кВ Ф-1 від ТП-336 на ПЛ-0,4кВ Ф-3 від ТП-296</t>
  </si>
  <si>
    <t xml:space="preserve">ОЗ-2 90220 22.12.2021 </t>
  </si>
  <si>
    <t xml:space="preserve">3.5</t>
  </si>
  <si>
    <t xml:space="preserve">Реконструкція ПЛ-0,4кВ від КТП-266 смт.Лазурне, Скадовський р-н, з перепідключенням частини ПЛ-0,4кВ Ф-1,3 від ТП-266 на ПЛ-0,4кВ від ТП=321 </t>
  </si>
  <si>
    <t xml:space="preserve">ОЗ-2 90196 19.11.2021 </t>
  </si>
  <si>
    <t xml:space="preserve">3.6</t>
  </si>
  <si>
    <t xml:space="preserve">Реконструкція ПЛ-0,4кВ від ТП-14 м.Скадовськ з перепідключенням ділянки ПЛ-0,4кВ Ф-2, Ф-3 від ТП-14 на ПЛ-0,4кВ від ТП-781 та ділянки ПЛ-0,4кВ Ф-4 від ТП-14 на  ПЛ-0,4кВ від ТП-3</t>
  </si>
  <si>
    <t xml:space="preserve">ОЗ-2 90977 07.06.2021 </t>
  </si>
  <si>
    <t xml:space="preserve">ТОВ "ОДЕСЬКА МЕХКОЛОНА № 10",ФОП Мірошниченко Віктор Григорович</t>
  </si>
  <si>
    <t xml:space="preserve">3.7</t>
  </si>
  <si>
    <t xml:space="preserve">Реконструкція ПЛ-0,4кВ Ф-2 від КТП-3 м.Скадовськ, з перепідключенням ділянки ПЛ-0,4кВ Ф-2 від ТП-3 на ПЛ-0,4кВ від ТП-14 та ТП-8</t>
  </si>
  <si>
    <t xml:space="preserve">ОЗ-2 90978 07.06.2021 </t>
  </si>
  <si>
    <t xml:space="preserve">3.8</t>
  </si>
  <si>
    <t xml:space="preserve">Реконструкція ПЛ-0,4кВ від КТП-695 м.Скадовськ</t>
  </si>
  <si>
    <t xml:space="preserve"> ОЗ-2 90979 07.06.2021 </t>
  </si>
  <si>
    <t xml:space="preserve">3.9</t>
  </si>
  <si>
    <t xml:space="preserve">Реконструкція ПЛ-0,4кВ від КТП-762 с.Красне, Скадовського р-н </t>
  </si>
  <si>
    <t xml:space="preserve">ОЗ-2 90195 13.07.2021 </t>
  </si>
  <si>
    <t xml:space="preserve">3.10</t>
  </si>
  <si>
    <t xml:space="preserve">Реконструкція ПЛ-0,4кВ від ТП-21 в м.Херсон</t>
  </si>
  <si>
    <t xml:space="preserve">ОЗ-2 90188 24.12.2021 </t>
  </si>
  <si>
    <t xml:space="preserve">3.11</t>
  </si>
  <si>
    <t xml:space="preserve">Реконструкція ПЛ-0,4кВ від ТП-204 смт.Антонівка, м.Херсон</t>
  </si>
  <si>
    <t xml:space="preserve">ОЗ-2 91378 17.08.2021</t>
  </si>
  <si>
    <t xml:space="preserve">ДП "ВІННИЦЬКА МЕХАНІЗОВАНА КОЛОНА "ПРИВАТНОГО АКЦІОНЕРНОГО ТОВАРИСТВА" КИЇВСІЛЬЕЛЕКТРО",ТОВ "НПП ЗАПОРІЖЕНЕРГОПРОЕКТБУД", ФОП Мірошниченко Віктор Григорович</t>
  </si>
  <si>
    <t xml:space="preserve">3.12</t>
  </si>
  <si>
    <t xml:space="preserve">Реконструкція ПЛ-0,4кВ від ТП-723 смт.Комишани, м.Херсон</t>
  </si>
  <si>
    <t xml:space="preserve">ОЗ-2 90187 30.12.2021 </t>
  </si>
  <si>
    <t xml:space="preserve">3.13</t>
  </si>
  <si>
    <t xml:space="preserve">Реконструкція  ПЛ-0,4кВ від КТП-661 ф-2, ф-5 у смт. Комишани, м. Херсон</t>
  </si>
  <si>
    <t xml:space="preserve">ОЗ-2 90222 27.10.2021 </t>
  </si>
  <si>
    <t xml:space="preserve">ТОВ "ЕНЕРГОБУДПРОЕКТ-1",ТОВ"НПП ЗАПОРІЖЕНЕРГОПРОЕКТБУД", ФОП Мірошниченко Віктор Григорович</t>
  </si>
  <si>
    <t xml:space="preserve">3.14</t>
  </si>
  <si>
    <t xml:space="preserve">Реконструкція  ПЛ-0,4кВ від КТП-882 у с.Зимівник, м. Херсон</t>
  </si>
  <si>
    <t xml:space="preserve">ОЗ-2 90185 30.12.2021 </t>
  </si>
  <si>
    <t xml:space="preserve">3.15</t>
  </si>
  <si>
    <t xml:space="preserve">Реконструкція ПЛ-0,4кВ від КТП-975 у с.Приозерне, м. Херсон</t>
  </si>
  <si>
    <t xml:space="preserve">ОЗ-2 90603 30.12.2021 </t>
  </si>
  <si>
    <t xml:space="preserve">3.16</t>
  </si>
  <si>
    <t xml:space="preserve">Реконструкція ПЛ-0,4кВ від ТП-89 в смт. Антонівка м.Херсон</t>
  </si>
  <si>
    <t xml:space="preserve">ОЗ-2 90186 16.12.2021 </t>
  </si>
  <si>
    <t xml:space="preserve">ТОВ "ЕНЕРГОБУДПРОЕКТ-1", ТОВ"НПП ЗАПОРІЖЕНЕРГОПРОЕКТБУД", ФОП Мірошниченко Віктор Григорович</t>
  </si>
  <si>
    <t xml:space="preserve">3.17</t>
  </si>
  <si>
    <t xml:space="preserve">Реконструкція ПЛ-0,4кВ від ТП-285 в м.Херсон</t>
  </si>
  <si>
    <t xml:space="preserve">ОЗ-2 90974 17.09.2021 </t>
  </si>
  <si>
    <t xml:space="preserve">ТОВ "ВОРСКЛА ЕНЕРДЖІЗ", ТОВ"НПП ЗАПОРІЖЕНЕРГОПРОЕКТБУД", ФОП Мірошниченко Віктор Григорович</t>
  </si>
  <si>
    <t xml:space="preserve">3.18</t>
  </si>
  <si>
    <t xml:space="preserve">Реконструкція ПЛ-0,4кВ від ТП-224, м.Херсон з переключенням ділянки ПЛ-0,4кВ Ф-1 від ТП-224 на ПЛ-0,4кВ від  ТП-137</t>
  </si>
  <si>
    <t xml:space="preserve">ОЗ-2 90976 29.09.2021 </t>
  </si>
  <si>
    <t xml:space="preserve">ТОВ " ВОРСКЛА ЕНЕРДЖІЗ",ТОВ "СОЛАРПРОЕКТ",ФОП Мірошниченко Віктор Григорович</t>
  </si>
  <si>
    <t xml:space="preserve">3.19</t>
  </si>
  <si>
    <t xml:space="preserve">Реконструкція ПЛ-0,4кВ від ТП-652, м.Херсон з перепідключенням частини ПЛ-0,4кВ Ф-2, Ф-3 від ТП-652 на ПЛ-0,4кВ від ТП-253</t>
  </si>
  <si>
    <t xml:space="preserve">ОЗ-2 90975 22.11.2021 </t>
  </si>
  <si>
    <t xml:space="preserve">3.20</t>
  </si>
  <si>
    <t xml:space="preserve">Реконструкція ПЛ-0,4кВ від ТП-337 м.Херсон, з перепідключенням ділянки ПЛ-0,4кВ Ф-16 від ТП-337 на  ПЛ-0,4кВ від ТП-45 та ділянки ПЛ-0,4кВ Ф-16 від ТП-337 на ПЛ-0,4кВ від ТП-22 в м.Херсон</t>
  </si>
  <si>
    <t xml:space="preserve">ОЗ-2 90183 24.12.2021 </t>
  </si>
  <si>
    <t xml:space="preserve">ТОВ "ЕНЕРГОБУДПРОЕКТ-1",ТОВ "НПП ЗАПОРІЖЕНЕРГОПРОЕКТБУД",ФОП Мірошниченко Віктор Григорович</t>
  </si>
  <si>
    <t xml:space="preserve">3.21</t>
  </si>
  <si>
    <t xml:space="preserve">Реконструкція ПЛ-0,4кВ від ТП-220 з переключенням ділянки ПЛ-0,4кВ Ф-2 від ТП-220 на  ПЛ-0,4кВ від ТП-207 в смт. Антонівка м.Херсон</t>
  </si>
  <si>
    <t xml:space="preserve">ОЗ-2 90223 24.12.2021 </t>
  </si>
  <si>
    <t xml:space="preserve">3.22</t>
  </si>
  <si>
    <t xml:space="preserve">Будівництво ПЛ-0,4кВ від ТП-492 м.Херсон</t>
  </si>
  <si>
    <t xml:space="preserve">ОЗ-1 90265 31.08.2021</t>
  </si>
  <si>
    <t xml:space="preserve">3.23</t>
  </si>
  <si>
    <t xml:space="preserve">Реконструкція ПЛ-0,4кВ від КТП-888 з перепідключенням ділянки ПЛ-0,4кВ на ТП-882 в с.Чорнобаївка Білозерського району Херсонської області</t>
  </si>
  <si>
    <t xml:space="preserve">ОЗ-2 90264 30.12.2021 </t>
  </si>
  <si>
    <t xml:space="preserve">ТОВ "ЕНЕРГОБУДПРОЕКТ-1",ТОВ"НПП ЗАПОРІЖЕНЕРГОПРОЕКТБУД",ФОП Мірошниченко Віктор Григорович</t>
  </si>
  <si>
    <t xml:space="preserve">3.24</t>
  </si>
  <si>
    <t xml:space="preserve">Реконструкція ПЛ-0,4 кВ від КТП-832 в с. Степанівка м. Херсон</t>
  </si>
  <si>
    <t xml:space="preserve">ОЗ-2 91126 16.12.2021 </t>
  </si>
  <si>
    <t xml:space="preserve">3.25</t>
  </si>
  <si>
    <t xml:space="preserve">Реконструкція ПЛ 0,4кВ від ТП 785 з переключенням частини ПЛ-0,4кВ на нові ТП смт.Зеленовка, м.Херсон</t>
  </si>
  <si>
    <t xml:space="preserve">ОЗ-2 90184 30.11.2021 </t>
  </si>
  <si>
    <t xml:space="preserve">3.26</t>
  </si>
  <si>
    <t xml:space="preserve">Реконструкція ПЛ-0,4кВ від ТП-23 з переключенням частини ПЛ-0,4кВ Л-5 від ТП-23 на ПЛ-0,4кВ від ТП-55 в м.Херсон</t>
  </si>
  <si>
    <t xml:space="preserve">ОЗ-2 91489 25.11.2021 </t>
  </si>
  <si>
    <t xml:space="preserve">ТОВ " ВОРСКЛА ЕНЕРДЖІЗ",ТОВАРИСТВО З ОБМЕЖЕНОЮ ВІДПОВІДАЛЬНІСТЮ"НПП ЗАПОРІЖЕНЕРГОПРОЕКТБУД",ФОП Мірошниченко Віктор Григорович</t>
  </si>
  <si>
    <t xml:space="preserve">4.1</t>
  </si>
  <si>
    <t xml:space="preserve">Реконструкція  КЛ 6кВ від ТП-172- до  ТП -500  у м.Херсон</t>
  </si>
  <si>
    <t xml:space="preserve">ОЗ-2 89504 13.09.2021 </t>
  </si>
  <si>
    <t xml:space="preserve">4.2</t>
  </si>
  <si>
    <t xml:space="preserve">Реконструкція  КЛ 6кВ від ТП-15- до  ТП-158  у м.Херсон</t>
  </si>
  <si>
    <t xml:space="preserve">ОЗ-2 89505 24.12.2021 </t>
  </si>
  <si>
    <t xml:space="preserve">4.3</t>
  </si>
  <si>
    <t xml:space="preserve">Реконструкція дволанцюгової КЛ 6 кВ від ТП-199 до ТП-578  у м.Херсоні</t>
  </si>
  <si>
    <t xml:space="preserve">ОЗ-2 89795 13.07.2021 </t>
  </si>
  <si>
    <t xml:space="preserve">ТОВ "ЕНЕРГОБУДПРОЕКТ-1",ТОВ "СОЛАРПРОЕКТ",ФОП Мірошниченко Віктор Григорович</t>
  </si>
  <si>
    <t xml:space="preserve">4.4</t>
  </si>
  <si>
    <t xml:space="preserve">Реконструкція КЛ 6 кВ від ТП-250 до ТП-599 у м.Херсоні</t>
  </si>
  <si>
    <t xml:space="preserve">ОЗ-2 89462 27.10.2021 </t>
  </si>
  <si>
    <t xml:space="preserve">4.5</t>
  </si>
  <si>
    <t xml:space="preserve">Реконструкція дволанцюгової КЛ 10 кВ від ТП-334 до ТП-335  у м.Херсоні</t>
  </si>
  <si>
    <t xml:space="preserve">ОЗ-2 1/90093 17.08.2021 </t>
  </si>
  <si>
    <t xml:space="preserve">ТОВ "КЕМ ПІВДЕНЬ",ТОВ "СОЛАРПРОЕКТ",ФОП Мірошниченко Віктор Григорович</t>
  </si>
  <si>
    <t xml:space="preserve">4.6</t>
  </si>
  <si>
    <t xml:space="preserve">Реконструкція КЛ 6 кВ від ТП-547 до ТП-548  у м.Херсоні</t>
  </si>
  <si>
    <t xml:space="preserve">ОЗ-2 89461 24.12.2021 </t>
  </si>
  <si>
    <t xml:space="preserve">4.7</t>
  </si>
  <si>
    <t xml:space="preserve">Реконструкція  КЛ 6кВ від ТП-148 до ТП-599  у м.Херсон</t>
  </si>
  <si>
    <t xml:space="preserve">ОЗ-2 92465 28.09.2021 </t>
  </si>
  <si>
    <t xml:space="preserve">ТОВ "Копакінг-Херсон",ТОВ"НПП ЗАПОРІЖЕНЕРГОПРОЕКТБУД",ФОП Мірошниченко Віктор Григорович</t>
  </si>
  <si>
    <t xml:space="preserve">4.8</t>
  </si>
  <si>
    <t xml:space="preserve">Реконструкція  КЛ 6кВ від ТП-330- до  ТП-445  у м.Херсон</t>
  </si>
  <si>
    <t xml:space="preserve">ОЗ-2 89716 30.12.2021 </t>
  </si>
  <si>
    <t xml:space="preserve">4.9</t>
  </si>
  <si>
    <t xml:space="preserve">Реконструкція  КЛ 6кВ від ТП-330- до  ТП-486  у м.Херсон</t>
  </si>
  <si>
    <t xml:space="preserve">ОЗ-2 89699 30.12.2021 </t>
  </si>
  <si>
    <t xml:space="preserve">4.10</t>
  </si>
  <si>
    <t xml:space="preserve">Реконструкція КЛ 10 кВ від ТП-150 до ПЛ к ТП-224  у м.Херсоні</t>
  </si>
  <si>
    <t xml:space="preserve">ОЗ-2 89659 25.11.2021 </t>
  </si>
  <si>
    <t xml:space="preserve">4.11</t>
  </si>
  <si>
    <t xml:space="preserve">Реконструкція  КЛ 10 кВ від ТП-166 до ПЛ к ТП-149  у м.Херсоні</t>
  </si>
  <si>
    <t xml:space="preserve">ОЗ-2 89658 28.09.2021 </t>
  </si>
  <si>
    <t xml:space="preserve">4.12</t>
  </si>
  <si>
    <t xml:space="preserve">Реконструкція КЛ 6кВ від ТП-195 до ПЛ к ТП-27  у м.Херсоні</t>
  </si>
  <si>
    <t xml:space="preserve">ОЗ-2 4531/89568 17.09.2021 </t>
  </si>
  <si>
    <t xml:space="preserve">4.13</t>
  </si>
  <si>
    <t xml:space="preserve">Реконструкція КЛ 6кВ від ТП-195 до ПЛ к ТП-77  у м.Херсоні</t>
  </si>
  <si>
    <t xml:space="preserve">ОЗ-2 89657 13.09.2021 </t>
  </si>
  <si>
    <t xml:space="preserve">4.14</t>
  </si>
  <si>
    <t xml:space="preserve">Реконструкція КЛ 6кВ від РП Чорноморський до ТП-549  у м.Херсоні</t>
  </si>
  <si>
    <t xml:space="preserve">ОЗ-2 92623 22.10.2021 </t>
  </si>
  <si>
    <t xml:space="preserve">ТОВ "ХЕРСОН-РЕМСТРОЙЛЮКС",ФОП Мірошниченко Віктор Григорович,ФОП Черненко Сергій Олександрович</t>
  </si>
  <si>
    <t xml:space="preserve">4.15</t>
  </si>
  <si>
    <t xml:space="preserve">Реконструкція КЛ 6кВ від РП Чорноморський до ТП-218  у м.Херсоні</t>
  </si>
  <si>
    <t xml:space="preserve">ОЗ-2 92622 24.12.2021 </t>
  </si>
  <si>
    <t xml:space="preserve">ТОВ "Копакінг-Херсон",ФОП Мірошниченко Віктор Григорович,ФОП Черненко Сергій Олександрович</t>
  </si>
  <si>
    <t xml:space="preserve">4.16</t>
  </si>
  <si>
    <t xml:space="preserve">Реконструкція КЛ 6кВ від ПС Кіндійская до ТП-208  у м.Херсоні</t>
  </si>
  <si>
    <t xml:space="preserve">ОЗ-2 91191 24.12.2021 </t>
  </si>
  <si>
    <t xml:space="preserve">4.17</t>
  </si>
  <si>
    <t xml:space="preserve">Реконструкція КЛ 6кВ від ТП-208 до ТП-189  у м.Херсоні</t>
  </si>
  <si>
    <t xml:space="preserve">ОЗ-2 91190 24.12.2021 </t>
  </si>
  <si>
    <t xml:space="preserve">4.18</t>
  </si>
  <si>
    <t xml:space="preserve">Реконструкція КЛ 6кВ від ТП-373 до ТП-189  у м.Херсоні</t>
  </si>
  <si>
    <t xml:space="preserve">ОЗ-2 91192 17.08.2021 </t>
  </si>
  <si>
    <t xml:space="preserve">4.19</t>
  </si>
  <si>
    <t xml:space="preserve">Реконструкція дволанцюгової  КЛ 10кВ від ТП-833 до ТП-834  у м.Херсон</t>
  </si>
  <si>
    <t xml:space="preserve">ОЗ-2 4531/89566 29.09.2021  </t>
  </si>
  <si>
    <t xml:space="preserve">4.20</t>
  </si>
  <si>
    <t xml:space="preserve">Реконструкція КЛ 10кВ від ПС “Сухарная” до ТП-837  у м.Херсон</t>
  </si>
  <si>
    <t xml:space="preserve">ОЗ-2 4531/89565 29.09.2021 </t>
  </si>
  <si>
    <t xml:space="preserve">4.21</t>
  </si>
  <si>
    <t xml:space="preserve">Реконструкція КЛ 6 кВ від ТП-218 до ТП-180  у м.Херсоні.</t>
  </si>
  <si>
    <t xml:space="preserve">ОЗ-2 4531/89570 27.10.2021 </t>
  </si>
  <si>
    <t xml:space="preserve">ТОВ "ЕНЕРГОБУДПРОЕКТ-1",ФОП Мірошниченко Віктор Григорович,ФОП Черненко Сергій Олександрович</t>
  </si>
  <si>
    <t xml:space="preserve">4.22</t>
  </si>
  <si>
    <t xml:space="preserve">Будівництво  КЛ 6 кВ від РП-Микон до ТП-419  у м.Херсоні</t>
  </si>
  <si>
    <t xml:space="preserve">ОЗ-1 92466 13.09.2021</t>
  </si>
  <si>
    <t xml:space="preserve">ТОВ "Копакінг-Херсон",ФОП Мірошниченко Віктор Григорович</t>
  </si>
  <si>
    <t xml:space="preserve">4.23</t>
  </si>
  <si>
    <t xml:space="preserve">Реконструкція КЛ 10кВ від ТП-82 до ТП-68 у м.Каховка</t>
  </si>
  <si>
    <t xml:space="preserve">ОЗ-2 89717 07.06.2021 </t>
  </si>
  <si>
    <t xml:space="preserve">4.24</t>
  </si>
  <si>
    <t xml:space="preserve">Будівництво  КЛ 10кВ від ТП-68 до ТП-621а  у м.Каховка</t>
  </si>
  <si>
    <t xml:space="preserve">ОЗ-1 89660 30.06.2021</t>
  </si>
  <si>
    <t xml:space="preserve">4.25</t>
  </si>
  <si>
    <t xml:space="preserve">Реконструкція КЛ 10кВ від ТП-73 до ТП-222  у м.Таврійськ</t>
  </si>
  <si>
    <t xml:space="preserve">ОЗ-2 89715 07.06.2021</t>
  </si>
  <si>
    <t xml:space="preserve">4.26</t>
  </si>
  <si>
    <t xml:space="preserve">Будівництво КЛ 6 кВ від ТП-594 до оп. 8 ПЛ 6 кВ к ТП-230 у м. Херсоні</t>
  </si>
  <si>
    <t xml:space="preserve">ОЗ-1 92621 31.08.2021</t>
  </si>
  <si>
    <t xml:space="preserve">4.27</t>
  </si>
  <si>
    <t xml:space="preserve">Будівництво КЛ 6кВ Ф-813 від ПС “Каховка”  до ТП -500 у м.Каховка</t>
  </si>
  <si>
    <t xml:space="preserve">ОЗ-1 4531/89573 31.05.2021</t>
  </si>
  <si>
    <t xml:space="preserve">4.28</t>
  </si>
  <si>
    <t xml:space="preserve">Будівництво КЛ 6кВ Ф-83 від ПС “Каховка”  до ТП -274  у м.Каховка</t>
  </si>
  <si>
    <t xml:space="preserve">ОЗ-1 4531/89569 13.07.2021</t>
  </si>
  <si>
    <t xml:space="preserve">4.29</t>
  </si>
  <si>
    <t xml:space="preserve">Будівництво КЛ 6кВ Ф-87 від ПС “Каховка”  до ТП -2  у м.Каховка</t>
  </si>
  <si>
    <t xml:space="preserve">ОЗ-1 4531/89572 31.05.2021</t>
  </si>
  <si>
    <t xml:space="preserve">4.30</t>
  </si>
  <si>
    <t xml:space="preserve">Реконструкція ПЛ 10 кВ Ф1005 в частині заміниКЛ-10 кВ ф.1005 до ЗТП-372 Берислав в м. Берислав Херсонської області</t>
  </si>
  <si>
    <t xml:space="preserve">ОЗ-2 90189 07.06.2021 </t>
  </si>
  <si>
    <t xml:space="preserve">ДП "ВІННИЦЬКА МЕХАНІЗОВАНА КОЛОНА "ПРАТ" КИЇВСІЛЬЕЛЕКТРО",ФОП Мірошниченко Віктор Григорович</t>
  </si>
  <si>
    <t xml:space="preserve">4.31</t>
  </si>
  <si>
    <t xml:space="preserve">Реконструкція КЛ-6 кВ ТП-172 — ЗТП-302</t>
  </si>
  <si>
    <t xml:space="preserve">Економія за 2019-2020 роки</t>
  </si>
  <si>
    <t xml:space="preserve">ОЗ-2  97327 30.12.2021 </t>
  </si>
  <si>
    <t xml:space="preserve">ТОВ "Копакінг-Херсон"</t>
  </si>
  <si>
    <t xml:space="preserve">4.32</t>
  </si>
  <si>
    <t xml:space="preserve">Реконструкція КЛ-6 кВ ТП 140 - ТП 474</t>
  </si>
  <si>
    <t xml:space="preserve">ОЗ-2 97326 30.12.2021 </t>
  </si>
  <si>
    <t xml:space="preserve">5.1</t>
  </si>
  <si>
    <t xml:space="preserve">Реконструкція КЛ 0,4 кВ від ТП172до ж/б пр.Ушакова,66а у м. Херсоні</t>
  </si>
  <si>
    <t xml:space="preserve">ОЗ-2 4531/89560 13.09.2021</t>
  </si>
  <si>
    <t xml:space="preserve">5.2</t>
  </si>
  <si>
    <t xml:space="preserve">Реконструкція чотирьох КЛ 0,4 кВ від ТП-ТП172 у м. Херсоні</t>
  </si>
  <si>
    <t xml:space="preserve">ОЗ-2 4531/89557 17.09.2021</t>
  </si>
  <si>
    <t xml:space="preserve">5.3</t>
  </si>
  <si>
    <t xml:space="preserve">Реконструкція двох КЛ 0,4 кВ від ТП-35 у м. Херсоні</t>
  </si>
  <si>
    <t xml:space="preserve">ОЗ-2 4531/89563/1 22.12.2021 </t>
  </si>
  <si>
    <t xml:space="preserve">5.4</t>
  </si>
  <si>
    <t xml:space="preserve">Реконструкція КЛ 0,4 кВ від ТП99 до ж/б вул.Фритаун,155 у м. Херсоні</t>
  </si>
  <si>
    <t xml:space="preserve">ОЗ-2 4531/89558 27.10.2021</t>
  </si>
  <si>
    <t xml:space="preserve">5.5</t>
  </si>
  <si>
    <t xml:space="preserve">Реконструкція КЛ 0,4 кВ від ТП99 до ж/б вул.Смольная,132 у м. Херсоні</t>
  </si>
  <si>
    <t xml:space="preserve">ОЗ-2 4531/89561 27.10.2021</t>
  </si>
  <si>
    <t xml:space="preserve">5.6</t>
  </si>
  <si>
    <t xml:space="preserve">Реконструкція трьох КЛ 0,4 кВ від ТП369 у м. Херсоні</t>
  </si>
  <si>
    <t xml:space="preserve">ОЗ-2 89596 22.12.2021 </t>
  </si>
  <si>
    <t xml:space="preserve">5.7</t>
  </si>
  <si>
    <t xml:space="preserve">Реконструкція чотирьох КЛ 0,4 кВ від ТП585 у м. Херсоні</t>
  </si>
  <si>
    <t xml:space="preserve">ОЗ-2 89595 25.11.2021 </t>
  </si>
  <si>
    <t xml:space="preserve">5.8</t>
  </si>
  <si>
    <t xml:space="preserve">Реконструкція двох КЛ 0,4 кВ від ТП581 у м. Херсоні</t>
  </si>
  <si>
    <t xml:space="preserve">ОЗ-2 89594 25.10.2021 </t>
  </si>
  <si>
    <t xml:space="preserve">5.9</t>
  </si>
  <si>
    <t xml:space="preserve">Реконструкція семи КЛ 0,4 кВ від ТП828 у м. Херсоні</t>
  </si>
  <si>
    <t xml:space="preserve">ОЗ-2 4531/89564 27.10.2021</t>
  </si>
  <si>
    <t xml:space="preserve">5.10</t>
  </si>
  <si>
    <t xml:space="preserve">Реконструкція двох КЛ 0,4 кВ від ТП821 у м. Херсоні</t>
  </si>
  <si>
    <t xml:space="preserve">ОЗ-2 89592 25.11.2021 </t>
  </si>
  <si>
    <t xml:space="preserve">5.11</t>
  </si>
  <si>
    <t xml:space="preserve">Реконструкція двох КЛ 0,4 кВ від ТП36 у м. Херсоні</t>
  </si>
  <si>
    <t xml:space="preserve">ОЗ-2 4531/89559/1 22.12.2021 </t>
  </si>
  <si>
    <t xml:space="preserve">5.12</t>
  </si>
  <si>
    <t xml:space="preserve">Реконструкція трьох  КЛ 0,4 кВ від ТП683 до ж/б пр.200 лет Херсона,12 у м. Херсоні</t>
  </si>
  <si>
    <t xml:space="preserve">ОЗ-2 4531/89562 22.12.2021 </t>
  </si>
  <si>
    <t xml:space="preserve">5.13</t>
  </si>
  <si>
    <t xml:space="preserve">Реконструкція двох КЛ 0,4 кВ від ТП820 у м. Херсоні</t>
  </si>
  <si>
    <t xml:space="preserve">ОЗ-2 89593/1 22.12.2021 </t>
  </si>
  <si>
    <t xml:space="preserve">5.14</t>
  </si>
  <si>
    <t xml:space="preserve">Реконструкція КЛ 0,4кВ від ТП-43 до буд.№3 вул.Жовтнева та до  буд.№5 пр.Ворошилова  у м.Каховка</t>
  </si>
  <si>
    <t xml:space="preserve">ОЗ-2 90092 13.07.2021 </t>
  </si>
  <si>
    <t xml:space="preserve">ТОВ " ПІВДЕННА ПРОМИСЛОВА КОМПАНІЯ",ФОП Мірошниченко Віктор Григорович</t>
  </si>
  <si>
    <t xml:space="preserve">5.15</t>
  </si>
  <si>
    <t xml:space="preserve">Реконструкція  КЛ 0,4 кВ від ТП-25 до ж/б вул.Першотравнева,16  у м.Н.Каховка</t>
  </si>
  <si>
    <t xml:space="preserve">ОЗ-2 90048 11.08.2021</t>
  </si>
  <si>
    <t xml:space="preserve">ДП "ВІННИЦЬКА МЕХАНІЗОВАНА КОЛОНА "ПРАТ" КИЇВСІЛЬЕЛЕКТРО", ФОП Мірошниченко Віктор Григорович</t>
  </si>
  <si>
    <t xml:space="preserve">5.16</t>
  </si>
  <si>
    <t xml:space="preserve">Реконструкція КЛ 0,4 кВ від ТП-67 до ж/б вул. Букіна,30  у м.Н.Каховка</t>
  </si>
  <si>
    <t xml:space="preserve">ОЗ-2 90083 13.07.2021</t>
  </si>
  <si>
    <t xml:space="preserve">ТОВ " ПІВДЕННА ПРОМИСЛОВА КОМПАНІЯ", ФОП Мірошниченко Віктор Григорович</t>
  </si>
  <si>
    <t xml:space="preserve">5.17</t>
  </si>
  <si>
    <t xml:space="preserve">Реконструкція КЛ 0,4 кВ від ТП-16 до ж/б вул.Соборна,20 у  м.Н.Каховка</t>
  </si>
  <si>
    <t xml:space="preserve">ОЗ-2 92298 13.07.2021</t>
  </si>
  <si>
    <t xml:space="preserve">5.18</t>
  </si>
  <si>
    <t xml:space="preserve">Реконструкція трьох КЛ 0,4 кВ від ТП-20  у м.Н.Каховка</t>
  </si>
  <si>
    <t xml:space="preserve">ОЗ-2 90087 13.07.2021</t>
  </si>
  <si>
    <t xml:space="preserve">ТОВ "КЕМ ПІВДЕНЬ",ФОП Мірошниченко Віктор Григорович</t>
  </si>
  <si>
    <t xml:space="preserve">5.19</t>
  </si>
  <si>
    <t xml:space="preserve">Реконструкція КЛ 0,4 кВ від ТП-59 до ж/б вул.Горького 42  у м.Н.Каховка</t>
  </si>
  <si>
    <t xml:space="preserve">ОЗ-2 92464 22.07.2021</t>
  </si>
  <si>
    <t xml:space="preserve">5.20</t>
  </si>
  <si>
    <t xml:space="preserve">Реконструкція КЛ 0,4 кВ від ЗТП-58 до ж/б пр.Перемоги 19 у м.Н.Каховка</t>
  </si>
  <si>
    <t xml:space="preserve">ОЗ-2 92299 22.07.2021</t>
  </si>
  <si>
    <t xml:space="preserve">5.21</t>
  </si>
  <si>
    <t xml:space="preserve">Будівництво трьох КЛ 0,4 кВ від ТП-231 у   м.Н.Каховка</t>
  </si>
  <si>
    <t xml:space="preserve">ОЗ-1 90049 13.07.2021</t>
  </si>
  <si>
    <t xml:space="preserve">ДП "ВІННИЦЬКА МЕХАНІЗОВАНА КОЛОНА "ПРИВАТНОГО АКЦІОНЕРНОГО ТОВАРИСТВА“ КИЇВСІЛЬЕЛЕКТРО",ФОП Мірошниченко Віктор Григорович</t>
  </si>
  <si>
    <t xml:space="preserve">6.1</t>
  </si>
  <si>
    <t xml:space="preserve">Реконструкція  ПЛ-10кВ Ф-573 від ПС-35/10 "Олександрівка" зі встановленням ТП на  вул. Мельнична с. Олександрівка, Білозерського району  Херсонської області</t>
  </si>
  <si>
    <t xml:space="preserve">ШТ</t>
  </si>
  <si>
    <t xml:space="preserve">ОЗ-2 90519 24.12.2021 </t>
  </si>
  <si>
    <t xml:space="preserve">6.2</t>
  </si>
  <si>
    <t xml:space="preserve">Реконструкція  ПЛ-10кВ Ф-573 від ПС-35/10 "Олександрівка" зі встановленням ТП на розі  вул.Кооперативна та вул.Поперечна с. Олександрівка, Білозерського району  Херсонської області</t>
  </si>
  <si>
    <t xml:space="preserve">ОЗ-2 90298 24.12.2021</t>
  </si>
  <si>
    <t xml:space="preserve">6.3</t>
  </si>
  <si>
    <t xml:space="preserve">Реконструкція  ПЛ-10кВ Ф-1073 від ПС-35/10 "Зарічна" зі встановленням ТП в с. Миколаївка Бериславського району  Херсонської області</t>
  </si>
  <si>
    <t xml:space="preserve">ОЗ-2 91187 13.07.2021 </t>
  </si>
  <si>
    <t xml:space="preserve">ТОВ "ХЕРСОН-РЕМСТРОЙЛЮКС",ФОП Мірошниченко Віктор Григорович</t>
  </si>
  <si>
    <t xml:space="preserve">6.4</t>
  </si>
  <si>
    <t xml:space="preserve">Реконструкція ПЛ 10 кВ Ф-1512 від ПС-35/10 "Архангельська" зі встановленням ТП по вул. Перемоги у с. Іванівка Високопільського району Херсонської області</t>
  </si>
  <si>
    <t xml:space="preserve">ОЗ-2 91188 25.08.2021</t>
  </si>
  <si>
    <t xml:space="preserve">6.5</t>
  </si>
  <si>
    <t xml:space="preserve">Реконструкція ПЛ 10 кВ Ф-321 від ПС-35/10 "В.Лепетиха" зі встановленням ТП на розі вул. Садова та вул. Національна (Орджонікідзе) у смт. Велика Лепетиха Великолепетиського району Херсонської області</t>
  </si>
  <si>
    <t xml:space="preserve">ОЗ-2 91310 17.09.2021 </t>
  </si>
  <si>
    <t xml:space="preserve">6.6</t>
  </si>
  <si>
    <t xml:space="preserve">Реконструкція ПЛ 10 кВ Ф-323 від ПС-35/10 "В.Лепетиха" зі встановленням ТП на розі вул. Народна та вул. Нова у смт. Велика Лепетиха Великолепетиського району Херсонської області</t>
  </si>
  <si>
    <t xml:space="preserve">ОЗ-2 91308 13.07.2021 </t>
  </si>
  <si>
    <t xml:space="preserve">6.7</t>
  </si>
  <si>
    <t xml:space="preserve">Реконструкція ПЛ 10 кВ Ф-323 від ПС-35/10 "В.Лепетиха" зі встановленням ТП на розі вул. Мостова (Радянська) та вул. Довженка (Червоногвардійська) у смт. Велика Лепетиха Великолепетиського району Херсонської області</t>
  </si>
  <si>
    <t xml:space="preserve">ОЗ-2 91309 13.07.2021 </t>
  </si>
  <si>
    <t xml:space="preserve">6.8</t>
  </si>
  <si>
    <t xml:space="preserve">Будівництво КТП-10/0,4 для розвантаження ТП-466 с.Петрівка, Генічеський район</t>
  </si>
  <si>
    <t xml:space="preserve">ОЗ-1 91505 25.08.2021</t>
  </si>
  <si>
    <t xml:space="preserve">ТОВ "СОЛАРПРОЕКТ",ТОВ "ХЕРСОН-РЕМСТРОЙЛЮКС",ФОП Мірошниченко Віктор Григорович</t>
  </si>
  <si>
    <t xml:space="preserve">6.9</t>
  </si>
  <si>
    <t xml:space="preserve">Реконструкція ПЛ-10 кВ Ф-715 від ПС-154/35/10 "Н-Олексіївська" зі встановленням ТП на розі вул. Центральна та пров. Центрального у смт Новоолексіївка Генічеського району Херсонської області</t>
  </si>
  <si>
    <t xml:space="preserve">ОЗ-2 90521 31.12.2021 </t>
  </si>
  <si>
    <t xml:space="preserve">6.10</t>
  </si>
  <si>
    <t xml:space="preserve">Будівництво КТП-10/0,4 для розвантаження ТП-595 с.Павлівка, Генічеський район</t>
  </si>
  <si>
    <t xml:space="preserve">ОЗ-1 90515 25.08.2021</t>
  </si>
  <si>
    <t xml:space="preserve">6.11</t>
  </si>
  <si>
    <t xml:space="preserve">Будівництво КТП-10/0,4 для розвантаження ТП-503 с.Жовтневе, Генічеський район</t>
  </si>
  <si>
    <t xml:space="preserve">ОЗ-1 90516 25.08.2021</t>
  </si>
  <si>
    <t xml:space="preserve">6.12</t>
  </si>
  <si>
    <t xml:space="preserve">Будівництво КТП-10/0,4 для розвантаження ТП-579 за адресою Генічеський район с.Павлівка</t>
  </si>
  <si>
    <t xml:space="preserve">ОЗ-1 90518 25.08.2021</t>
  </si>
  <si>
    <t xml:space="preserve">6.13</t>
  </si>
  <si>
    <t xml:space="preserve">Реконструкція ПЛ-10 кВ Ф-713 від ПС-154/35/10 "Н-Олексіївська" зі встановленням ТП на розі вул. Комаровська та пров. Фонтанний у смт Новоолексіївка Генічеського району Херсонської області</t>
  </si>
  <si>
    <t xml:space="preserve">ОЗ-2 90520 31.12.2021 </t>
  </si>
  <si>
    <t xml:space="preserve">6.14</t>
  </si>
  <si>
    <t xml:space="preserve">Будівництво КТП-10/0,4 для розвантаження ТП-222 за адресою Генічеський район смт.Партизани</t>
  </si>
  <si>
    <t xml:space="preserve">ОЗ-1 90517 25.08.2021</t>
  </si>
  <si>
    <t xml:space="preserve">6.15</t>
  </si>
  <si>
    <t xml:space="preserve">Реконструкція ПЛ-10 кВ Ф-52 від ПС-150/35/10 "Чулаковская" зі встановленням ТП на вул. Степова у с. Чулаківка Голопристанського району Херсонської області</t>
  </si>
  <si>
    <t xml:space="preserve">ОЗ-2 91504 13.09.2021 </t>
  </si>
  <si>
    <t xml:space="preserve">6.16</t>
  </si>
  <si>
    <t xml:space="preserve">Реконструкція  ПЛ-10кВ Ф-8412 від ПС-35/10 "Привілля" зі встановленням ТП на розі вул. Жовтнева та вул. Медова (Червоноармійська) в с.Хорли Каланчацького району Херсонської області </t>
  </si>
  <si>
    <t xml:space="preserve">ОЗ-2 91562 24.12.2021 </t>
  </si>
  <si>
    <t xml:space="preserve">6.17</t>
  </si>
  <si>
    <t xml:space="preserve">Реконструкція  ПЛ-10кВ Ф-8544 від ПС-35/10 "Мирна" зі встановленням ТП на вул. Елеваторна в смт.Мирне Каланчацького району Херсонської області для переключення споживачів від ТП-256А</t>
  </si>
  <si>
    <t xml:space="preserve">ОЗ-2 91563 25.10.2021</t>
  </si>
  <si>
    <t xml:space="preserve">6.18</t>
  </si>
  <si>
    <t xml:space="preserve">Реконструкція ПЛ-10 кВ Ф-1711 від ПС-35/10 "Н.Миколаївка" зі встановленням ТП між вул. Паркова та вул. Шкільна (Радянська) с.Новомиколаївка Скадовського району Херсонської області</t>
  </si>
  <si>
    <t xml:space="preserve">ОЗ-2 91564 30.09.2021</t>
  </si>
  <si>
    <t xml:space="preserve">6.19</t>
  </si>
  <si>
    <t xml:space="preserve">Реконструкція ПЛ-10 кВ Ф-1722 від ПС-35/10 "Приморська" зі встановленням ТП на вул. Озерна у с.Озерне Скадовський району Херсонської області</t>
  </si>
  <si>
    <t xml:space="preserve">ОЗ-2 91566 30.09.2021</t>
  </si>
  <si>
    <t xml:space="preserve">6.20</t>
  </si>
  <si>
    <t xml:space="preserve">Реконструкція ПЛ-10 кВ Ф-1708 від ПС-35/10 "Скадовська" зі встановленням ТП на розі вул. Сергіївська та вул. Віталія Бєлікова у м.Скадовськ Херсонської області</t>
  </si>
  <si>
    <t xml:space="preserve">ОЗ-2 91567 30.09.2021 </t>
  </si>
  <si>
    <t xml:space="preserve">6.21</t>
  </si>
  <si>
    <t xml:space="preserve">Реконструкція  ПЛ-6кВ Ф-3121 від ПС-35/6 кВ “Очистные сооружения” зі встановленням ТП на розі вул. Геологів та вул.Теплична у с.Геологів, м.Херсон</t>
  </si>
  <si>
    <t xml:space="preserve">ОЗ-2 90524 31.12.2021 </t>
  </si>
  <si>
    <t xml:space="preserve">6.22</t>
  </si>
  <si>
    <t xml:space="preserve">Реконструкція ПЛ-10 кВ Ф-2311 з встановленням нового ТП-10/0,4 для переключення споживачів від безгоспного ЗТП-614А на вул. Сікалка у смт. Антонівка м.Херсон</t>
  </si>
  <si>
    <t xml:space="preserve">ОЗ-2 90602 24.12.2021 </t>
  </si>
  <si>
    <t xml:space="preserve">6.23</t>
  </si>
  <si>
    <t xml:space="preserve">Реконструкція  ПЛ-10кВ Ф-4019 від ПС-35/10 кВ “МИС” зі встановленням ТП на вул. Зелена в смт. Зеленівка, м.Херсон</t>
  </si>
  <si>
    <t xml:space="preserve">ОЗ-2 90523 30.09.2021 </t>
  </si>
  <si>
    <t xml:space="preserve">6.24</t>
  </si>
  <si>
    <t xml:space="preserve">Реконструкція  ПЛ-10кВ Ф-4019 від ПС-35/10 кВ “МИС” зі встановленням ТП на вул. Лермонтова в смт. Зеленівка, м.Херсон</t>
  </si>
  <si>
    <t xml:space="preserve">ОЗ-2 90522 30.09.2021 </t>
  </si>
  <si>
    <t xml:space="preserve">6.25</t>
  </si>
  <si>
    <t xml:space="preserve">Реконструкція ПЛ-6кВ Ф-2311 ПС-35/6 "Киндийская" зі встановленням ТП на розі вул. 1-го Травня та пров. Дружби у смт. Антонівка м.Херсон</t>
  </si>
  <si>
    <t xml:space="preserve">ОЗ-2 90514 24.12.2021 </t>
  </si>
  <si>
    <t xml:space="preserve">7.1</t>
  </si>
  <si>
    <t xml:space="preserve">Реконструкція КТП-44 Берислав з заміною шафи КТП в с. Веселе, Бериславського р-ну, Херсонської області</t>
  </si>
  <si>
    <t xml:space="preserve">ОЗ-2 486 21.10.2021 </t>
  </si>
  <si>
    <t xml:space="preserve">ПП "Мет-Ал",ПП "Ферумбуденерго",ПРИВАТНЕ АКЦІОНЕРНЕ ТОВАРИСТВО "ЕНЕРГОКОНСТРУКЦІЯ",ПРИВАТНЕ АКЦІОНЕРНЕ ТОВАРИСТВО"НОВОКАХОВСЬКИЙ РІЧКОВИЙ ПОРТ",ТОВАРИСТВО З ОБМЕЖЕНОЮ ВІДПОВІДАЛЬНІСТЮ"ЕЛЕКТРОТЕХ ТРЕЙД",ТОВАРИСТВО З ОБМЕЖЕНОЮ ВІДПОВІДАЛЬНІСТЮ"ПРОФІ-ТОРГ",ТОВАРИСТВО З ОБМЕЖЕНОЮ ВІДПОВІДАЛЬНІСТЮ"ХОЗКОМПЛЕКТ",ТОВ "ВЕЛИКОДОЛИНСЬКИЙ ЗАВОД ЗБК",ТОВ "Виробниче підприємство "ЕЛЕКТРОСЕРВІС",ТОВ"Комплектенергопоставка",ТОВ "ТОРГОВИЙ ДІМ "ЕЛВО-УКРАЇНА",ТОВ "Торговий дім Одеського кабельного заводу "Одескабель",ТОВ "ЮГСВЕТ",ФОП Мірошниченко Віктор Григорович,ФОП Собко Ірина Олександрівна</t>
  </si>
  <si>
    <t xml:space="preserve">7.2</t>
  </si>
  <si>
    <t xml:space="preserve">Реконструкція КТП-506 Берислав з заміною шафи КТП в м. Берислав, Херсонської області</t>
  </si>
  <si>
    <t xml:space="preserve">ОЗ-2 512 19.11.2021 </t>
  </si>
  <si>
    <t xml:space="preserve">ПП "Мет-Ал",ПП "Ферумбуденерго",ПРИВАТНЕ АКЦІОНЕРНЕ ТОВАРИСТВО "ЕНЕРГОКОНСТРУКЦІЯ",ПРИВАТНЕ АКЦІОНЕРНЕ ТОВАРИСТВО"НОВОКАХОВСЬКИЙ РІЧКОВИЙ ПОРТ",ТОВАРИСТВО З ОБМЕЖЕНОЮ ВІДПОВІДАЛЬНІСТЮ"ПРОФІ-ТОРГ",ТОВАРИСТВО З ОБМЕЖЕНОЮ ВІДПОВІДАЛЬНІСТЮ"ХОЗКОМПЛЕКТ",ТОВ "Виробниче підприємство "ЕЛЕКТРОСЕРВІС",ТОВ"Комплектенергопоставка",ТОВ "ТОРГОВИЙ ДІМ "ЕЛВО-УКРАЇНА",ТОВ "Торговий дім Одеського кабельного заводу "Одескабель",ТОВ"Укрпрофіт",ТОВ "ЮГСВЕТ",ФОП Мірошниченко Віктор Григорович,ФОП Собко Ірина Олександрівна</t>
  </si>
  <si>
    <t xml:space="preserve">7.3</t>
  </si>
  <si>
    <t xml:space="preserve">Реконструкція КТП-26 з заміною шафи КТП в смт. Велика Лепетиха, Великолепетиського р-ну, Херсонської області</t>
  </si>
  <si>
    <t xml:space="preserve">ОЗ-2 115 17.08.2021 ,ОЗ-2 123 13.07.2021,ОЗ-2 124 13.07.2021 </t>
  </si>
  <si>
    <t xml:space="preserve">ПП "Мет-Ал",ПП "Ферумбуденерго",ПРИВАТНЕ АКЦІОНЕРНЕ ТОВАРИСТВО "ЕНЕРГОКОНСТРУКЦІЯ",ТОВАРИСТВО З ОБМЕЖЕНОЮ ВІДПОВІДАЛЬНІСТЮ"ЕЛТЕХКОМП",ТОВАРИСТВО З ОБМЕЖЕНОЮ ВІДПОВІДАЛЬНІСТЮ"ПРОФІ-ТОРГ",ТОВАРИСТВО З ОБМЕЖЕНОЮ ВІДПОВІДАЛЬНІСТЮ"ХОЗКОМПЛЕКТ",ТОВ "Виробниче підприємство "ЕЛЕКТРОСЕРВІС",ТОВ"Комплектенергопоставка",ТОВ "ТОРГОВИЙ ДІМ "ЕЛВО-УКРАЇНА",ТОВ "Торговий дім Одеського кабельного заводу "Одескабель",ТОВ "ЮГСВЕТ",ФОП Мірошниченко Віктор Григорович,ФОП Собко Ірина Олександрівна</t>
  </si>
  <si>
    <t xml:space="preserve">7.4</t>
  </si>
  <si>
    <t xml:space="preserve">Реконструкція КТП-94 з заміною шафи КТП в смт. Велика Лепетиха, Великолепетиського р-ну, Херсонської області</t>
  </si>
  <si>
    <t xml:space="preserve">ОЗ-2 108 27.09.2021,ОЗ-2 116 09.08.2021 </t>
  </si>
  <si>
    <t xml:space="preserve">ПП "Мет-Ал",ПП "Ферумбуденерго",ПРИВАТНЕ АКЦІОНЕРНЕ ТОВАРИСТВО "ЕНЕРГОКОНСТРУКЦІЯ",ТОВАРИСТВО З ОБМЕЖЕНОЮ ВІДПОВІДАЛЬНІСТЮ"ЕЛЕКТРОТЕХ ТРЕЙД",ТОВАРИСТВО З ОБМЕЖЕНОЮ ВІДПОВІДАЛЬНІСТЮ"ПРОФІ-ТОРГ",ТОВАРИСТВО З ОБМЕЖЕНОЮ ВІДПОВІДАЛЬНІСТЮ"ХОЗКОМПЛЕКТ",ТОВ "ВЕЛИКОДОЛИНСЬКИЙ ЗАВОД ЗБК",ТОВ "Виробниче підприємство "ЕЛЕКТРОСЕРВІС",ТОВ"Комплектенергопоставка",ТОВ "ТОРГОВИЙ ДІМ "ЕЛВО-УКРАЇНА",ТОВ "Торговий дім Одеського кабельного заводу "Одескабель",ТОВ "ЮГСВЕТ",ФОП Мірошниченко Віктор Григорович,ФОП Собко Ірина Олександрівна</t>
  </si>
  <si>
    <t xml:space="preserve">7.5</t>
  </si>
  <si>
    <t xml:space="preserve">Реконструкція КТП-243 з заміною шафи КТП в с. Рівне, Генічеського району, Херсонської області</t>
  </si>
  <si>
    <t xml:space="preserve">ОЗ-2 210 28.12.2021 </t>
  </si>
  <si>
    <t xml:space="preserve">ПП "Мет-Ал",ПП "Ферумбуденерго",ПРАТ "ЕНЕРГОКОНСТРУКЦІЯ", ТОВ"ПРОФІ-ТОРГ",ТОВ"ХОЗКОМПЛЕКТ",ТОВ "Виробниче підприємство "ЕЛЕКТРОСЕРВІС",ТОВ"Комплектенергопоставка",ТОВ "ТОРГОВИЙ ДІМ "ЕЛВО-УКРАЇНА",ТОВ "Торговий дім Одеського кабельного заводу "Одескабель",ТОВ "ЮГСВЕТ",ФОП Мірошниченко Віктор Григорович,ФОП Собко Ірина Олександрівна</t>
  </si>
  <si>
    <t xml:space="preserve">7.6</t>
  </si>
  <si>
    <t xml:space="preserve">Реконструкція КТП-193 з заміною шафи КТП в смт. Нижні Сірогози району, Херсонської області</t>
  </si>
  <si>
    <t xml:space="preserve">ОЗ-2 432 17.08.2021 </t>
  </si>
  <si>
    <t xml:space="preserve">ПП "Мет-Ал",ПП "Ферумбуденерго",ПРИВАТНЕ АКЦІОНЕРНЕ ТОВАРИСТВО "ЕНЕРГОКОНСТРУКЦІЯ",ТОВАРИСТВО З ОБМЕЖЕНОЮ ВІДПОВІДАЛЬНІСТЮ"ПРОФІ-ТОРГ",ТОВАРИСТВО З ОБМЕЖЕНОЮ ВІДПОВІДАЛЬНІСТЮ"ХОЗКОМПЛЕКТ",ТОВ "Виробниче підприємство "ЕЛЕКТРОСЕРВІС",ТОВ"Комплектенергопоставка",ТОВ "ТОРГОВИЙ ДІМ "ЕЛВО-УКРАЇНА",ТОВ "Торговий дім Одеського кабельного заводу "Одескабель",ТОВ "ЮГСВЕТ",ФОП Мірошниченко Віктор Григорович,ФОП Собко Ірина Олександрівна</t>
  </si>
  <si>
    <t xml:space="preserve">7.7</t>
  </si>
  <si>
    <t xml:space="preserve">Реконструкція КТП-39 з заміною шафи КТП в смт. Нововоронцовка, Нововоронцовського району, Херсонської області</t>
  </si>
  <si>
    <t xml:space="preserve">ОЗ-2 16/3836 30.07.2021, 28.09.2021 </t>
  </si>
  <si>
    <t xml:space="preserve">ПП "Мет-Ал",ПП "Ферумбуденерго",ПРИВАТНЕ АКЦІОНЕРНЕ ТОВАРИСТВО "ЕНЕРГОКОНСТРУКЦІЯ",ТОВАРИСТВО З ОБМЕЖЕНОЮ ВІДПОВІДАЛЬНІСТЮ"ПРОФІ-ТОРГ",ТОВАРИСТВО З ОБМЕЖЕНОЮ ВІДПОВІДАЛЬНІСТЮ"ХОЗКОМПЛЕКТ",ТОВ "ВЕЛИКОДОЛИНСЬКИЙ ЗАВОД ЗБК",ТОВ "Виробниче підприємство "ЕЛЕКТРОСЕРВІС",ТОВ"Комплектенергопоставка",ТОВ "ТОРГОВИЙ ДІМ "ЕЛВО-УКРАЇНА",ТОВ "Торговий дім Одеського кабельного заводу "Одескабель",ТОВ "ЮГСВЕТ",ФОП Мірошниченко Віктор Григорович,ФОП Собко Ірина Олександрівна</t>
  </si>
  <si>
    <t xml:space="preserve">7.8</t>
  </si>
  <si>
    <t xml:space="preserve">Реконструкція КТП-327 з заміною шафи КТП в  смт. Нововоронцовка, Нововоронцовського району, Херсонської області</t>
  </si>
  <si>
    <t xml:space="preserve">ОЗ-2 32/3836 21.10.2021 </t>
  </si>
  <si>
    <t xml:space="preserve">7.9</t>
  </si>
  <si>
    <t xml:space="preserve">Реконструкція КТП-41 з заміною шафи КТП в с.Праві Саги, Олешківського району, Херсонської області</t>
  </si>
  <si>
    <t xml:space="preserve">ОЗ-2 4208 29.11.2021 </t>
  </si>
  <si>
    <t xml:space="preserve">7.10</t>
  </si>
  <si>
    <t xml:space="preserve">Реконструкція КТП-757 з заміною шафи КТП в м.Скадовськ, Херсонської області</t>
  </si>
  <si>
    <t xml:space="preserve">ОЗ-2 7129 РМ-К 22.11.2021</t>
  </si>
  <si>
    <t xml:space="preserve">7.11</t>
  </si>
  <si>
    <t xml:space="preserve">Реконструкція КТП-975 з заміною шафи КТП в сел. Приозерне м. Херсон</t>
  </si>
  <si>
    <t xml:space="preserve">ОЗ-2 2-1256 12.10.2021 </t>
  </si>
  <si>
    <t xml:space="preserve">ПП "Мет-Ал",ПП "Ферумбуденерго",ПРИВАТНЕ АКЦІОНЕРНЕ ТОВАРИСТВО "ЕНЕРГОКОНСТРУКЦІЯ",ПРИВАТНЕ АКЦІОНЕРНЕ ТОВАРИСТВО"НОВОКАХОВСЬКИЙ РІЧКОВИЙ ПОРТ",ТОВАРИСТВО З ОБМЕЖЕНОЮ ВІДПОВІДАЛЬНІСТЮ"ПРОФІ-ТОРГ",ТОВАРИСТВО З ОБМЕЖЕНОЮ ВІДПОВІДАЛЬНІСТЮ"ХОЗКОМПЛЕКТ",ТОВ "ВЕЛИКОДОЛИНСЬКИЙ ЗАВОД ЗБК",ТОВ "Виробниче підприємство "ЕЛЕКТРОСЕРВІС",ТОВ"Комплектенергопоставка",ТОВ "ТОРГОВИЙ ДІМ "ЕЛВО-УКРАЇНА",ТОВ "Торговий дім Одеського кабельного заводу "Одескабель",ТОВ "ЮГСВЕТ",ФОП Мірошниченко Віктор Григорович,ФОП Собко Ірина Олександрівна</t>
  </si>
  <si>
    <t xml:space="preserve">7.12</t>
  </si>
  <si>
    <t xml:space="preserve">Реконструкція КТП-116 з заміною шафи КТП в смт. Чаплинка,  Херсонської області</t>
  </si>
  <si>
    <t xml:space="preserve">ОЗ-2 129 28.12.2021 </t>
  </si>
  <si>
    <t xml:space="preserve">7.13</t>
  </si>
  <si>
    <t xml:space="preserve">Реконструкція КТП-51 з заміною шафи КТП в м. Херсон</t>
  </si>
  <si>
    <t xml:space="preserve"> ОЗ-2 2-2321 28.12.2021 </t>
  </si>
  <si>
    <t xml:space="preserve">ПРИВАТНЕ АКЦІОНЕРНЕ ТОВАРИСТВО "ЕНЕРГОКОНСТРУКЦІЯ",ТОВАРИСТВО З ОБМЕЖЕНОЮ ВІДПОВІДАЛЬНІСТЮ"ЕЛТЕХКОМП",ТОВАРИСТВО З ОБМЕЖЕНОЮ ВІДПОВІДАЛЬНІСТЮ"ПРОФІ-ТОРГ",ТОВАРИСТВО З ОБМЕЖЕНОЮ ВІДПОВІДАЛЬНІСТЮ"ХОЗКОМПЛЕКТ",ТОВ"БУДМАРКЕТ ГРУП",ТОВ "Виробниче підприємство "ЕЛЕКТРОСЕРВІС",ТОВ "Ексім-Прилад",ТОВ "ЕЛІЗ",ТОВ "ЕНЕРГОСНАБ 2013",ТОВ"Комплектенергопоставка",ТОВ "Профі-Лайт",ТОВ "Торговий дім Одеського кабельного заводу "Одескабель",ТОВ"Укрпрофіт",ТОВ Фірма "Релеекспорт",ТОВ "ЮГСВЕТ",ФОП Мірошниченко Віктор Григорович,ФОП Черненко Сергій Олександрович</t>
  </si>
  <si>
    <t xml:space="preserve">8.1</t>
  </si>
  <si>
    <t xml:space="preserve">Реконструкція ПЛ-10кВ Ф-1071 від ПС-35/10 "Зарічна" в с.Бургунка Бериславського району Херсонської області</t>
  </si>
  <si>
    <t xml:space="preserve">ОЗ-2 89803 30.09.2021 </t>
  </si>
  <si>
    <t xml:space="preserve">8.2</t>
  </si>
  <si>
    <t xml:space="preserve">Реконструкція ПЛ-10кВ Ф-1013 від ПС 35/10 "Високівська" в с.Чайкино Бериславського району Херсонської області</t>
  </si>
  <si>
    <t xml:space="preserve">ОЗ-2 89801 28.09.2021 </t>
  </si>
  <si>
    <t xml:space="preserve">8.3</t>
  </si>
  <si>
    <t xml:space="preserve">Реконструкція ПЛ-10кВ Ф-1005 від ПС-35/10 "Зоря" в м. Берислав Херсонської області</t>
  </si>
  <si>
    <t xml:space="preserve">ОЗ-2 89800 28.09.2021 </t>
  </si>
  <si>
    <t xml:space="preserve">8.4</t>
  </si>
  <si>
    <t xml:space="preserve">Реконструкція ПЛ-10кВ Ф-482 від ПС-35/10 "Благодатська" в с.Новодмитрівка Іванівського району Херсонської області</t>
  </si>
  <si>
    <t xml:space="preserve">ОЗ-2 89804 28.09.2021 </t>
  </si>
  <si>
    <t xml:space="preserve">8.5</t>
  </si>
  <si>
    <t xml:space="preserve">Реконструкція ПЛ-10кВ Ф-1942 від ПС-35/10 "Великі Копані" в с. Великі Копані Олешківського району Херсонської області</t>
  </si>
  <si>
    <t xml:space="preserve">ОЗ-2 89806 28.09.2021 </t>
  </si>
  <si>
    <t xml:space="preserve">8.6</t>
  </si>
  <si>
    <t xml:space="preserve">Реконструкція ПЛ-10кВ Ф-801 від ПС-35/10 "Голопристанська" Голопристанського району Херсонської області</t>
  </si>
  <si>
    <t xml:space="preserve">ОЗ-2 89837 28.09.2021 </t>
  </si>
  <si>
    <t xml:space="preserve">8.7</t>
  </si>
  <si>
    <t xml:space="preserve">Реконструкція ПЛ-10кВ Ф-454 від ПС-35/10 "Степна" Іванівського району Херсонської області</t>
  </si>
  <si>
    <t xml:space="preserve">ОЗ-2 89805 28.09.2021 </t>
  </si>
  <si>
    <t xml:space="preserve">8.8</t>
  </si>
  <si>
    <t xml:space="preserve">Реконструкція ПЛ-10кВ Ф-1110 від ПС-154/35/10 "Бериславська" Бериславського району Херсонської області</t>
  </si>
  <si>
    <t xml:space="preserve">ОЗ-2 89832 28.09.2021 </t>
  </si>
  <si>
    <t xml:space="preserve">8.9</t>
  </si>
  <si>
    <t xml:space="preserve">Реконструкція ПЛ-10кВ Ф-844  від ПС-35/10 "Ж.Порт" Голопристанського району Херсонської області</t>
  </si>
  <si>
    <t xml:space="preserve">ОЗ-2 89802 30.09.2021 </t>
  </si>
  <si>
    <t xml:space="preserve">8.10</t>
  </si>
  <si>
    <t xml:space="preserve">Реконструкція ПЛ-10кВ Ф-611 від ПС-154/35/10 "Новотроїцька" Новотроїцького району Херсонської області</t>
  </si>
  <si>
    <t xml:space="preserve">ОЗ-2 89833 30.09.2021 </t>
  </si>
  <si>
    <t xml:space="preserve">8.11</t>
  </si>
  <si>
    <t xml:space="preserve">Реконструкція ПЛ-10кВ Ф-901 від ПС-35/10 "Рибопитомник" Голопристанського району Херсонської області</t>
  </si>
  <si>
    <t xml:space="preserve">ОЗ-2 89799 30.09.2021 </t>
  </si>
  <si>
    <t xml:space="preserve">8.12</t>
  </si>
  <si>
    <t xml:space="preserve">Реконструкція ПЛ-10кВ Ф-8305 від ПС-35/10 "Каланчак" Каланчацького району Херсонської області</t>
  </si>
  <si>
    <t xml:space="preserve">ОЗ-2 89836 30.09.2021 </t>
  </si>
  <si>
    <t xml:space="preserve">8.13</t>
  </si>
  <si>
    <t xml:space="preserve">Реконструкція ПЛ-10кВ Ф-8763 від ПС-35/10 "Н.Київка" Каланчацького району Херсонської області</t>
  </si>
  <si>
    <t xml:space="preserve">ОЗ-2 89835 30.09.2021</t>
  </si>
  <si>
    <t xml:space="preserve">8.14</t>
  </si>
  <si>
    <t xml:space="preserve">Реконструкція ПЛ-6кВ Ф-2302 від ПС-35/10 "Кіндійська" м. Херсон  Херсонської області</t>
  </si>
  <si>
    <t xml:space="preserve">ОЗ-2 89834 30.09.2021 </t>
  </si>
  <si>
    <t xml:space="preserve">8.15</t>
  </si>
  <si>
    <t xml:space="preserve">Реконструкція ПЛ-10кВ Ф-891 від ПС-35/10 "Гладковка" Голопристанського району Херсонської області</t>
  </si>
  <si>
    <t xml:space="preserve">ОЗ-2 89831 30.09.2021 </t>
  </si>
  <si>
    <t xml:space="preserve">9.1</t>
  </si>
  <si>
    <t xml:space="preserve">Реконструкція ЗТП-115 до ПЛ-6кВ ф-85 ПС-35/10/6 Каховка із заміною комірок з вимикачами навантаженнями на комірки з вакуумними вимикачами з функцією телемеханіки в м. Каховка Херсонської області</t>
  </si>
  <si>
    <t xml:space="preserve">ОЗ-2 1407 27.09.2021 </t>
  </si>
  <si>
    <t xml:space="preserve">ТОВАРИСТВО З ОБМЕЖЕНОЮ ВІДПОВІДАЛЬНІСТЮ"ПРОФІ-ТОРГ",ТОВ "Виробниче підприємство "ЕЛЕКТРОСЕРВІС",ТОВ "ЕПІЦЕНТР К",ТОВ"Комплектенергопоставка",ТОВ "ЮГСВЕТ",ФОП Мірошниченко Віктор Григорович</t>
  </si>
  <si>
    <t xml:space="preserve">9.2</t>
  </si>
  <si>
    <t xml:space="preserve">Реконструкція ЗТП-42 до ЗТП-44 Ф-96 із заміною комірок з вимикачами навантаженнями на комірки з вакуумними вимикачами з функцією телемеханіки в м. Каховка Херсонської області</t>
  </si>
  <si>
    <t xml:space="preserve">ОЗ-2 03211722 06.10.2021,ОЗ-2 1354 17.08.2021 </t>
  </si>
  <si>
    <t xml:space="preserve">ПП "Мет-Ал",ТОВАРИСТВО З ОБМЕЖЕНОЮ ВІДПОВІДАЛЬНІСТЮ"ПРОФІ-ТОРГ",ТОВАРИСТВО З ОБМЕЖЕНОЮ ВІДПОВІДАЛЬНІСТЮ"ХОЗКОМПЛЕКТ",ТОВ "Виробниче підприємство "ЕЛЕКТРОСЕРВІС",ТОВ "Ексім-Прилад",ТОВ "ЕПІЦЕНТР К",ТОВ "ОАСУ ЕНЕРГО",ТОВ "Профі-Лайт",ТОВ "Торговий дім Одеського кабельного заводу "Одескабель",ТОВ "ЮГСВЕТ",ФОП Мірошниченко Віктор Григорович</t>
  </si>
  <si>
    <t xml:space="preserve">9.3</t>
  </si>
  <si>
    <t xml:space="preserve">Реконструкція ЗТП-43 до ЗТП-45 Ф-96  із заміною комірок з вимикачами навантаженнями на комірки з вакуумними вимикачами з функцією телемеханіки в м. Каховка Херсонської області</t>
  </si>
  <si>
    <t xml:space="preserve">ОЗ-2 03211653 06.10.2021,ОЗ-2 1356 17.08.2021 </t>
  </si>
  <si>
    <t xml:space="preserve">ПП "Мет-Ал",ТОВАРИСТВО З ОБМЕЖЕНОЮ ВІДПОВІДАЛЬНІСТЮ"ПРОФІ-ТОРГ",ТОВАРИСТВО З ОБМЕЖЕНОЮ ВІДПОВІДАЛЬНІСТЮ"ХОЗКОМПЛЕКТ",ТОВ "Виробниче підприємство "ЕЛЕКТРОСЕРВІС",ТОВ "Ексім-Прилад",ТОВ "ОАСУ ЕНЕРГО",ТОВ "Профі-Лайт",ТОВ "Торговий дім Одеського кабельного заводу "Одескабель",ТОВ "ЮГСВЕТ",ФОП Мірошниченко Віктор Григорович</t>
  </si>
  <si>
    <t xml:space="preserve">9.4</t>
  </si>
  <si>
    <t xml:space="preserve">Реконструкція ЗТП-540 до ЗТП 38 Ф-96  із заміною комірок з вимикачами навантаженнями на комірки з вакуумними вимикачами з функцією телемеханіки в м. Каховка Херсонської області</t>
  </si>
  <si>
    <t xml:space="preserve">ОЗ-2 03211824 20.10.2021,ОЗ-2 1355 17.08.2021 </t>
  </si>
  <si>
    <t xml:space="preserve">ПП "Мет-Ал",ТОВАРИСТВО З ОБМЕЖЕНОЮ ВІДПОВІДАЛЬНІСТЮ"ПРОФІ-ТОРГ",ТОВАРИСТВО З ОБМЕЖЕНОЮ ВІДПОВІДАЛЬНІСТЮ"ХОЗКОМПЛЕКТ",ТОВ "Виробниче підприємство "ЕЛЕКТРОСЕРВІС",ТОВ "Ексім-Прилад",ТОВ "ЕЛІЗ",ТОВ "ОАСУ ЕНЕРГО",ТОВ "Профі-Лайт",ТОВ "Торговий дім Одеського кабельного заводу "Одескабель",ТОВ "ЮГСВЕТ",ФОП Мірошниченко Віктор Григорович</t>
  </si>
  <si>
    <t xml:space="preserve">9.5</t>
  </si>
  <si>
    <t xml:space="preserve">Реконструкція ЗТП-536 до ЗТП-538 І секція Ф-535 із заміною комірок з вимикачами навантаженнями на комірки з вакуумними вимикачами з функцією телемеханіки в м.Херсон</t>
  </si>
  <si>
    <t xml:space="preserve">ОЗ-2 03211838 02.11.2021,ОЗ-2 2-1547 29.11.2021 </t>
  </si>
  <si>
    <t xml:space="preserve">9.6</t>
  </si>
  <si>
    <t xml:space="preserve">Реконструкція ЗТП-527 до ЗТП-526 ІІ секція із заміною комірок з вимикачами навантаженнями на комірки з вакуумними вимикачами з функцією телемеханіки в м.Херсон</t>
  </si>
  <si>
    <t xml:space="preserve">ОЗ-2 03212204 20.12.2021,ОЗ-2 2-1550 29.11.2021 </t>
  </si>
  <si>
    <t xml:space="preserve">9.7</t>
  </si>
  <si>
    <t xml:space="preserve">Реконструкція ЗТП-824 до ЗТП-823 І секція Ф-3304 із заміною комірок з вимикачами навантаженнями на комірки з вакуумними вимикачами з функцією телемеханіки в м.Херсон</t>
  </si>
  <si>
    <t xml:space="preserve">ОЗ-2 03212205 20.12.2021,ОЗ-2 2-1543 29.11.2021 </t>
  </si>
  <si>
    <t xml:space="preserve">9.8</t>
  </si>
  <si>
    <t xml:space="preserve">Реконструкція РП Микон у м. Херсоні</t>
  </si>
  <si>
    <t xml:space="preserve">ОЗ-2  2-2335 16.12.2021</t>
  </si>
  <si>
    <t xml:space="preserve">ПРИВАТНЕ АКЦІОНЕРНЕ ТОВАРИСТВО"НОВОКАХОВСЬКИЙ РІЧКОВИЙ ПОРТ",ТОВАРИСТВО З ОБМЕЖЕНОЮ ВІДПОВІДАЛЬНІСТЮ"ПРОФІ-ТОРГ",ТОВАРИСТВО З ОБМЕЖЕНОЮ ВІДПОВІДАЛЬНІСТЮ "СОЛАРПРОЕКТ",ТОВАРИСТВО З ОБМЕЖЕНОЮ ВІДПОВІДАЛЬНІСТЮ"ХОЗКОМПЛЕКТ",ТОВ "Виробниче підприємство "ЕЛЕКТРОСЕРВІС",ТОВ "ЕПІЦЕНТР К",ТОВ "ЮГСВЕТ",ФОП Мірошниченко Віктор Григорович</t>
  </si>
  <si>
    <t xml:space="preserve">9.9</t>
  </si>
  <si>
    <t xml:space="preserve">Реконструкція РП-Мост - заміна комірки № 14 у м.Херсоні</t>
  </si>
  <si>
    <t xml:space="preserve">ОЗ-2 03212288 28.12.2021, ОЗ-2 2-4874 08.12.2021 </t>
  </si>
  <si>
    <t xml:space="preserve">ПП "Мет-Ал",ТОВАРИСТВО З ОБМЕЖЕНОЮ ВІДПОВІДАЛЬНІСТЮ "ЕЛЕКТРОСИСТЕМИ  УКРАЇНИ",ТОВАРИСТВО З ОБМЕЖЕНОЮ ВІДПОВІДАЛЬНІСТЮ"ХОЗКОМПЛЕКТ",ТОВ "ЕНЕРГОСНАБ 2013",ТОВ "ОАСУ ЕНЕРГО",ТОВ "Торговий дім Одеського кабельного заводу "Одескабель",ТОВ Фірма "Релеекспорт",ТОВ "ЮГСВЕТ",ФОП Мірошниченко Віктор Григорович</t>
  </si>
  <si>
    <t xml:space="preserve">10.1</t>
  </si>
  <si>
    <t xml:space="preserve">Реконструкція ЗТП-141  з заміною комірки ВВ на комірку з вимикачем навантаження типу ВН(А) в м.Херсон</t>
  </si>
  <si>
    <t xml:space="preserve">ОЗ-2 2-1082 27.09.2021 </t>
  </si>
  <si>
    <t xml:space="preserve">ТОВАРИСТВО З ОБМЕЖЕНОЮ ВІДПОВІДАЛЬНІСТЮ"ХОЗКОМПЛЕКТ",ТОВ "Виробниче підприємство "ЕЛЕКТРОСЕРВІС",ФОП Мірошниченко Віктор Григорович</t>
  </si>
  <si>
    <t xml:space="preserve">10.2</t>
  </si>
  <si>
    <t xml:space="preserve">Реконструкція ЗТП-336  з заміною комірки ВВ на комірку з вимикачем навантаження типу ВН(А) в м.Херсон</t>
  </si>
  <si>
    <t xml:space="preserve">ОЗ-2 2-1074 27.09.2021 </t>
  </si>
  <si>
    <t xml:space="preserve">10.3</t>
  </si>
  <si>
    <t xml:space="preserve">Реконструкція ЗТП-340  з заміною комірки ВВ на комірку з вимикачем навантаження типу ВН(А) в м.Херсон</t>
  </si>
  <si>
    <t xml:space="preserve">ОЗ-2  2-1080 27.09.2021 </t>
  </si>
  <si>
    <t xml:space="preserve">10.4</t>
  </si>
  <si>
    <t xml:space="preserve">Реконструкція ЗТП-536  з заміною комірки ВВ на комірку з вимикачем навантаження типу ВН(А) в м.Херсон</t>
  </si>
  <si>
    <t xml:space="preserve">ОЗ-2 2-1546 29.11.2021 </t>
  </si>
  <si>
    <t xml:space="preserve">10.5</t>
  </si>
  <si>
    <t xml:space="preserve">Реконструкція ЗТП-913  з заміною комірки ВВ на комірку з вимикачем навантаження типу ВН(А) в м.Херсон</t>
  </si>
  <si>
    <t xml:space="preserve">ОЗ-2 2-1263 12.10.2021 </t>
  </si>
  <si>
    <t xml:space="preserve">10.6</t>
  </si>
  <si>
    <t xml:space="preserve">Реконструкція ЗТП-419 у м. Херсоні</t>
  </si>
  <si>
    <t xml:space="preserve">ОЗ-2 2-1264 12.10.2021</t>
  </si>
  <si>
    <t xml:space="preserve">ТОВАРИСТВО З ОБМЕЖЕНОЮ ВІДПОВІДАЛЬНІСТЮ"ПРОФІ-ТОРГ",ТОВАРИСТВО З ОБМЕЖЕНОЮ ВІДПОВІДАЛЬНІСТЮ "СОЛАРПРОЕКТ",ТОВАРИСТВО З ОБМЕЖЕНОЮ ВІДПОВІДАЛЬНІСТЮ"ХОЗКОМПЛЕКТ",ТОВ "Виробниче підприємство "ЕЛЕКТРОСЕРВІС",ТОВ "ЮГСВЕТ",ФОП Мірошниченко Віктор Григорович</t>
  </si>
  <si>
    <t xml:space="preserve">11.1</t>
  </si>
  <si>
    <t xml:space="preserve">Реконструкція ЗТП-808Б із створенням комплексу для автоматичної реєстрації перерв в електропостачанні споживачів в с.Чорнобаївка, Білозерсокого району, Херсонської області</t>
  </si>
  <si>
    <t xml:space="preserve">ОЗ-2 03212207 20.12.2021, ОЗ-2 2-916 28.12.2021</t>
  </si>
  <si>
    <t xml:space="preserve">ПП "Мет-Ал",ТОВАРИСТВО З ОБМЕЖЕНОЮ ВІДПОВІДАЛЬНІСТЮ"ПРОФІ-ТОРГ",ТОВАРИСТВО З ОБМЕЖЕНОЮ ВІДПОВІДАЛЬНІСТЮ"ХОЗКОМПЛЕКТ",ТОВ "Ексім-Прилад",ТОВ "ОАСУ ЕНЕРГО",ТОВ "Профі-Лайт",ТОВ "Торговий дім Одеського кабельного заводу "Одескабель",ТОВ Фірма "Релеекспорт",ТОВ "ЮГСВЕТ",ФОП Мірошниченко Віктор Григорович</t>
  </si>
  <si>
    <t xml:space="preserve">11.2</t>
  </si>
  <si>
    <t xml:space="preserve">Реконструкція ЗТП-042 із створенням комплексу для автоматичної реєстрації перерв в електропостачанні споживачів в м.Генічеськ Херсонської області</t>
  </si>
  <si>
    <t xml:space="preserve">ОЗ-2 03212016 16.11.2021,ОЗ-2 217 09.11.2021 </t>
  </si>
  <si>
    <t xml:space="preserve">ПП "Мет-Ал",ТОВАРИСТВО З ОБМЕЖЕНОЮ ВІДПОВІДАЛЬНІСТЮ"ПРОФІ-ТОРГ",ТОВАРИСТВО З ОБМЕЖЕНОЮ ВІДПОВІДАЛЬНІСТЮ"ХОЗКОМПЛЕКТ",ТОВ "Гудвіл",ТОВ "Ексім-Прилад",ТОВ "ОАСУ ЕНЕРГО",ТОВ "Профі-Лайт",ТОВ "Торговий дім Одеського кабельного заводу "Одескабель",ТОВ Фірма "Релеекспорт",ТОВ "ЮГСВЕТ",ФОП Мірошниченко Віктор Григорович</t>
  </si>
  <si>
    <t xml:space="preserve">11.3</t>
  </si>
  <si>
    <t xml:space="preserve">Реконструкція ЗТП-01 із створенням комплексу для автоматичної реєстрації перерв в електропостачанні споживачів в м.Генічеськ Херсонської області</t>
  </si>
  <si>
    <t xml:space="preserve">ОЗ-2 03212214 24.12.2021,ОЗ-2 351 19.11.2021 </t>
  </si>
  <si>
    <t xml:space="preserve">ПП "Мет-Ал",ТОВАРИСТВО З ОБМЕЖЕНОЮ ВІДПОВІДАЛЬНІСТЮ"ПРОФІ-ТОРГ",ТОВАРИСТВО З ОБМЕЖЕНОЮ ВІДПОВІДАЛЬНІСТЮ"ХОЗКОМПЛЕКТ",ТОВ "Ексім-Прилад",ТОВ"Комплектенергопоставка",ТОВ "ОАСУ ЕНЕРГО",ТОВ "Профі-Лайт",ТОВ "Торговий дім Одеського кабельного заводу "Одескабель",ТОВ Фірма "Релеекспорт",ТОВ "ЮГСВЕТ",ФОП Мірошниченко Віктор Григорович</t>
  </si>
  <si>
    <t xml:space="preserve">11.4</t>
  </si>
  <si>
    <t xml:space="preserve">Реконструкція ЗТП-04 із створенням комплексу для автоматичної реєстрації перерв в електропостачанні споживачів в м.Генічеськ Херсонської області</t>
  </si>
  <si>
    <t xml:space="preserve">Прибуток  (обов`язкові реінвестиції)</t>
  </si>
  <si>
    <r>
      <rPr>
        <sz val="14"/>
        <color rgb="FF000000"/>
        <rFont val="Times New Roman"/>
        <family val="1"/>
        <charset val="1"/>
      </rPr>
      <t xml:space="preserve">ОЗ-2 03212213 24.12.2021,ОЗ-2 352 19.11.2021,</t>
    </r>
    <r>
      <rPr>
        <sz val="14"/>
        <color rgb="FF000000"/>
        <rFont val="Times New Roman"/>
        <family val="1"/>
        <charset val="204"/>
      </rPr>
      <t xml:space="preserve">ОЗ-3</t>
    </r>
    <r>
      <rPr>
        <sz val="14"/>
        <color rgb="FF000000"/>
        <rFont val="Times New Roman"/>
        <family val="1"/>
        <charset val="1"/>
      </rPr>
      <t xml:space="preserve"> </t>
    </r>
  </si>
  <si>
    <t xml:space="preserve">11.5</t>
  </si>
  <si>
    <t xml:space="preserve">Реконструкція ЗТП-220 із створенням комплексу для автоматичної реєстрації перерв в електропостачанні споживачів в м. Гола Пристань Херсонської області</t>
  </si>
  <si>
    <t xml:space="preserve">ОЗ-2 03211652 28.09.2021,ОЗ-2 71 02.07.2021 </t>
  </si>
  <si>
    <t xml:space="preserve">ТОВАРИСТВО З ОБМЕЖЕНОЮ ВІДПОВІДАЛЬНІСТЮ"ПРОФІ-ТОРГ",ТОВАРИСТВО З ОБМЕЖЕНОЮ ВІДПОВІДАЛЬНІСТЮ"ХОЗКОМПЛЕКТ",ТОВ "Ексім-Прилад",ТОВ "Торговий дім Одеського кабельного заводу "Одескабель",ТОВ "ЮГСВЕТ",ФОП Мірошниченко Віктор Григорович</t>
  </si>
  <si>
    <t xml:space="preserve">11.6</t>
  </si>
  <si>
    <t xml:space="preserve">Реконструкція ЗТП-1154 із створенням комплексу для автоматичної реєстрації перерв в електропостачанні споживачів в м. Гола Пристань Херсонської області</t>
  </si>
  <si>
    <t xml:space="preserve">ОЗ-2 03212020 19.11.2021,ОЗ-2 147 13.07.2021 </t>
  </si>
  <si>
    <t xml:space="preserve">11.7</t>
  </si>
  <si>
    <t xml:space="preserve">Реконструкція ЗТП-734 із створенням комплексу для автоматичної реєстрації перерв в електропостачанні споживачів в м. Гола Пристань Херсонської області</t>
  </si>
  <si>
    <t xml:space="preserve">ОЗ-2 03211830 22.10.2021,ОЗ-2 34 27.09.2021 </t>
  </si>
  <si>
    <t xml:space="preserve">11.8</t>
  </si>
  <si>
    <t xml:space="preserve">Реконструкція ЗТП-3 із створенням комплексу для автоматичної реєстрації перерв в електропостачанні споживачів в м Каховка  Херсонської області</t>
  </si>
  <si>
    <t xml:space="preserve">ОЗ-2 03211827 20.10.2021,ОЗ-2 1416 27.09.2021 </t>
  </si>
  <si>
    <t xml:space="preserve">ПП "Мет-Ал",ТОВАРИСТВО З ОБМЕЖЕНОЮ ВІДПОВІДАЛЬНІСТЮ"ПРОФІ-ТОРГ",ТОВАРИСТВО З ОБМЕЖЕНОЮ ВІДПОВІДАЛЬНІСТЮ"ХОЗКОМПЛЕКТ",ТОВ "Виробниче підприємство "ЕЛЕКТРОСЕРВІС",ТОВ "Ексім-Прилад",ТОВ "ЕНЕРГОСНАБ 2013",ТОВ "ЕПІЦЕНТР К",ТОВ "ОАСУ ЕНЕРГО",ТОВ "Профі-Лайт",ТОВ"ТАЙМ-ЕНЕРДЖІ",ТОВ "Торговий дім Одеського кабельного заводу "Одескабель",ТОВ Фірма "Релеекспорт",ТОВ "ЮГСВЕТ",ФОП Мірошниченко Віктор Григорович</t>
  </si>
  <si>
    <t xml:space="preserve">11.9</t>
  </si>
  <si>
    <t xml:space="preserve">Реконструкція ЗТП-115 із створенням комплексу для автоматичної реєстрації перерв в електропостачанні споживачів в м. Каховка Херсонської області</t>
  </si>
  <si>
    <t xml:space="preserve">ОЗ-2 03211826 20.10.2021,ОЗ-2 1358 17.08.2021 </t>
  </si>
  <si>
    <t xml:space="preserve">11.10</t>
  </si>
  <si>
    <t xml:space="preserve">Реконструкція ЗТП-64 із створенням комплексу для автоматичної реєстрації перерв в електропостачанні споживачів в м. Каховка Херсонської області</t>
  </si>
  <si>
    <t xml:space="preserve">ОЗ-2 03211825 20.10.2021,ОЗ-2 1414 27.09.2021 </t>
  </si>
  <si>
    <t xml:space="preserve">11.11</t>
  </si>
  <si>
    <t xml:space="preserve">Реконструкція ЗТП-27 із створенням комплексу для автоматичної реєстрації перерв в електропостачанні споживачів в м. Каховка Херсонської області</t>
  </si>
  <si>
    <t xml:space="preserve">ОЗ-2 03211828 20.10.2021,ОЗ-2 1418 27.09.2021 </t>
  </si>
  <si>
    <t xml:space="preserve">11.12</t>
  </si>
  <si>
    <t xml:space="preserve">Реконструкція ЗТП-1 із створенням комплексу для автоматичної реєстрації перерв в електропостачанні споживачів в м. Каховка Херсонської області</t>
  </si>
  <si>
    <t xml:space="preserve">ОЗ-2 03211829 21.10.2021,ОЗ-2 1415 27.09.2021 </t>
  </si>
  <si>
    <t xml:space="preserve">11.13</t>
  </si>
  <si>
    <t xml:space="preserve">Реконструкція ЗТП-1 із створенням комплексу для автоматичної реєстрації перерв в електропостачанні споживачів в м. Нова Каховка Херсонської області</t>
  </si>
  <si>
    <t xml:space="preserve">ОЗ-2 03211645 30.09.2021,ОЗ-2 800 21.10.2021 </t>
  </si>
  <si>
    <t xml:space="preserve">ПП "Мет-Ал",ТОВАРИСТВО З ОБМЕЖЕНОЮ ВІДПОВІДАЛЬНІСТЮ"ПРОФІ-ТОРГ",ТОВАРИСТВО З ОБМЕЖЕНОЮ ВІДПОВІДАЛЬНІСТЮ"ХОЗКОМПЛЕКТ",ТОВ "Ексім-Прилад",ТОВ "ЕНЕРГОСНАБ 2013",ТОВ "ЕПІЦЕНТР К",ТОВ"Комплектенергопоставка",ТОВ "ОАСУ ЕНЕРГО",ТОВ "Профі-Лайт",ТОВ "Торговий дім Одеського кабельного заводу "Одескабель",ТОВ Фірма "Релеекспорт",ТОВ "ЮГСВЕТ",ФОП Мірошниченко Віктор Григорович</t>
  </si>
  <si>
    <t xml:space="preserve">11.14</t>
  </si>
  <si>
    <t xml:space="preserve">Реконструкція ЗТП-18 із створенням комплексу для автоматичної реєстрації перерв в електропостачанні споживачів в м. Нова Каховка Херсонської області</t>
  </si>
  <si>
    <t xml:space="preserve">ОЗ-2 03211823 29.10.2021,ОЗ-2 737 30.09.2021 </t>
  </si>
  <si>
    <t xml:space="preserve">11.15</t>
  </si>
  <si>
    <t xml:space="preserve">Реконструкція ЗТП-15 із створенням комплексу для автоматичної реєстрації перерв в електропостачанні споживачів в м. Нова Каховка Херсонської області</t>
  </si>
  <si>
    <t xml:space="preserve">ОЗ-2 03211831 29.10.2021,ОЗ-2 742 30.09.2021 </t>
  </si>
  <si>
    <t xml:space="preserve">11.16</t>
  </si>
  <si>
    <t xml:space="preserve">Реконструкція ЗТП-11 із створенням комплексу для автоматичної реєстрації перерв в електропостачанні споживачів в м. Нова Каховка Херсонської області</t>
  </si>
  <si>
    <t xml:space="preserve">ОЗ-2 03211642 30.09.2021,ОЗ-2 756 12.10.2021 </t>
  </si>
  <si>
    <t xml:space="preserve">ПП "Мет-Ал",ТОВАРИСТВО З ОБМЕЖЕНОЮ ВІДПОВІДАЛЬНІСТЮ"ХОЗКОМПЛЕКТ",ТОВ "Ексім-Прилад",ТОВ "ОАСУ ЕНЕРГО",ТОВ "Профі-Лайт",ТОВ "Торговий дім Одеського кабельного заводу "Одескабель",ТОВ Фірма "Релеекспорт",ТОВ "ЮГСВЕТ",ФОП Мірошниченко Віктор Григорович</t>
  </si>
  <si>
    <t xml:space="preserve">11.17</t>
  </si>
  <si>
    <t xml:space="preserve">Реконструкція ЗТП-6 із створенням комплексу для автоматичної реєстрації перерв в електропостачанні споживачів в м. Нова Каховка Херсонської області</t>
  </si>
  <si>
    <t xml:space="preserve">ОЗ-2 03212208 20.12.2021,ОЗ-2 623 09.08.2021 </t>
  </si>
  <si>
    <t xml:space="preserve">ПП "Мет-Ал",ПП "Ферумбуденерго",ТОВАРИСТВО З ОБМЕЖЕНОЮ ВІДПОВІДАЛЬНІСТЮ"ПРОФІ-ТОРГ",ТОВАРИСТВО З ОБМЕЖЕНОЮ ВІДПОВІДАЛЬНІСТЮ"ХОЗКОМПЛЕКТ",ТОВ "Ексім-Прилад",ТОВ"Комплектенергопоставка",ТОВ "ОАСУ ЕНЕРГО",ТОВ "Профі-Лайт",ТОВ "Торговий дім Одеського кабельного заводу "Одескабель",ТОВ Фірма "Релеекспорт",ТОВ "ЮГСВЕТ",ФОП Мірошниченко Віктор Григорович</t>
  </si>
  <si>
    <t xml:space="preserve">11.18</t>
  </si>
  <si>
    <t xml:space="preserve">Реконструкція ЗТП-10 із створенням комплексу для автоматичної реєстрації перерв в електропостачанні споживачів в м.Олешки Херсонської області</t>
  </si>
  <si>
    <t xml:space="preserve">ОЗ-2 03212206 20.12.2021,ОЗ-2 2736 30.07.2021 </t>
  </si>
  <si>
    <t xml:space="preserve">11.19</t>
  </si>
  <si>
    <t xml:space="preserve">Реконструкція ЗТП-7 із створенням комплексу для автоматичної реєстрації перерв в електропостачанні споживачів в м.Олешки Херсонської області</t>
  </si>
  <si>
    <t xml:space="preserve">ОЗ-2 03212209 20.12.2021,ОЗ-2 2734 30.07.2021 </t>
  </si>
  <si>
    <t xml:space="preserve">ПП "Мет-Ал",ТОВАРИСТВО З ОБМЕЖЕНОЮ ВІДПОВІДАЛЬНІСТЮ"ПРОФІ-ТОРГ",ТОВАРИСТВО З ОБМЕЖЕНОЮ ВІДПОВІДАЛЬНІСТЮ"ХОЗКОМПЛЕКТ",ТОВ "Ексім-Прилад",ТОВ "ЕПІЦЕНТР К",ТОВ "ОАСУ ЕНЕРГО",ТОВ "Профі-Лайт",ТОВ "Торговий дім Одеського кабельного заводу "Одескабель",ТОВ Фірма "Релеекспорт",ТОВ "ЮГСВЕТ",ФОП Мірошниченко Віктор Григорович</t>
  </si>
  <si>
    <t xml:space="preserve">11.20</t>
  </si>
  <si>
    <t xml:space="preserve">Реконструкція ЗТП-4 із створенням комплексу для автоматичної реєстрації перерв в електропостачанні споживачів в м.Скадовськ Херсонської області</t>
  </si>
  <si>
    <t xml:space="preserve">ОЗ-2 03212210 23.12.2021,ОЗ-2 7128 РМ 22.11.2021 </t>
  </si>
  <si>
    <t xml:space="preserve">11.21</t>
  </si>
  <si>
    <t xml:space="preserve">Реконструкція ЗТП-729 із створенням комплексу для автоматичної реєстрації перерв в електропостачанні споживачів в м. Херсон</t>
  </si>
  <si>
    <t xml:space="preserve">ОЗ-2 03211839 05.11.2021, ОЗ-2 2-3134 13.12.2021 </t>
  </si>
  <si>
    <t xml:space="preserve">ПП "Мет-Ал",ТОВАРИСТВО З ОБМЕЖЕНОЮ ВІДПОВІДАЛЬНІСТЮ"ПРОФІ-ТОРГ",ТОВАРИСТВО З ОБМЕЖЕНОЮ ВІДПОВІДАЛЬНІСТЮ"ХОЗКОМПЛЕКТ",ТОВ "Ексім-Прилад",ТОВ "ОАСУ ЕНЕРГО",ТОВ "Профі-Лайт",ТОВ"ТАЙМ-ЕНЕРДЖІ",ТОВ "Торговий дім Одеського кабельного заводу "Одескабель",ТОВ Фірма "Релеекспорт",ТОВ "ЮГСВЕТ",ФОП Мірошниченко Віктор Григорович</t>
  </si>
  <si>
    <t xml:space="preserve">11.22</t>
  </si>
  <si>
    <t xml:space="preserve">Реконструкція ЗТП-9 із створенням комплексу для автоматичної реєстрації перерв в електропостачанні споживачів в м. Херсон</t>
  </si>
  <si>
    <r>
      <rPr>
        <sz val="14"/>
        <color rgb="FF000000"/>
        <rFont val="Times New Roman"/>
        <family val="1"/>
        <charset val="1"/>
      </rPr>
      <t xml:space="preserve">ОЗ-2 03212212 23.12.2021, ОЗ-2 2-2340 13.12.2021,</t>
    </r>
    <r>
      <rPr>
        <sz val="14"/>
        <color rgb="FF000000"/>
        <rFont val="Times New Roman"/>
        <family val="1"/>
        <charset val="204"/>
      </rPr>
      <t xml:space="preserve">ОЗ-3</t>
    </r>
    <r>
      <rPr>
        <sz val="14"/>
        <color rgb="FF000000"/>
        <rFont val="Times New Roman"/>
        <family val="1"/>
        <charset val="1"/>
      </rPr>
      <t xml:space="preserve"> </t>
    </r>
  </si>
  <si>
    <t xml:space="preserve">ПП "Мет-Ал",ТОВАРИСТВО З ОБМЕЖЕНОЮ ВІДПОВІДАЛЬНІСТЮ"ПРОФІ-ТОРГ",ТОВАРИСТВО З ОБМЕЖЕНОЮ ВІДПОВІДАЛЬНІСТЮ"ХОЗКОМПЛЕКТ",ТОВ "Ексім-Прилад",ТОВ "ОАСУ ЕНЕРГО",ТОВ "Торговий дім Одеського кабельного заводу "Одескабель",ТОВ Фірма "Релеекспорт",ТОВ "ЮГСВЕТ",ФОП Мірошниченко Віктор Григорович</t>
  </si>
  <si>
    <t xml:space="preserve">11.23</t>
  </si>
  <si>
    <t xml:space="preserve">Реконструкція РП-Чорноморський із створенням комплексу для автоматичної реєстрації перерв в електропостачанні споживачів в м.Херсон</t>
  </si>
  <si>
    <t xml:space="preserve">ОЗ-2 03211843 05.11.2021, ОЗ-2 2-1436 25.11.2021 </t>
  </si>
  <si>
    <t xml:space="preserve">11.24</t>
  </si>
  <si>
    <t xml:space="preserve">Реконструкція ЗТП-93 із створенням комплексу для автоматичної реєстрації перерв в електропостачанні споживачів в м. Херсон</t>
  </si>
  <si>
    <t xml:space="preserve">ОЗ-2 03212022 22.11.2021, ОЗ-2 2-914 28.12.2021 </t>
  </si>
  <si>
    <t xml:space="preserve">12.1</t>
  </si>
  <si>
    <t xml:space="preserve">Реконструкція ПС 150/35/10 кВ "Дудчино" з заміною високовольтних вводів 150 кВ силового трансформатора 1Т</t>
  </si>
  <si>
    <t xml:space="preserve">ОЗ-2 348/09 30.09.2021 </t>
  </si>
  <si>
    <t xml:space="preserve">ТОВ "Автоформула Центр"</t>
  </si>
  <si>
    <t xml:space="preserve">12.2</t>
  </si>
  <si>
    <t xml:space="preserve">Реконструкція ПС-150/35/10кВ „Нова” з встановленням  ДГР-35.</t>
  </si>
  <si>
    <t xml:space="preserve">ОЗ-2 91276 30.11.2021</t>
  </si>
  <si>
    <t xml:space="preserve">ТОВ "Електра",ФОП Мірошниченко Віктор Григорович</t>
  </si>
  <si>
    <t xml:space="preserve">12.3</t>
  </si>
  <si>
    <t xml:space="preserve">Реконструкція ПС-150/35/10кВ “Виноградово” з заміною комірок КРУН-10кВ на КРПЗ-10кВ в межах с. Виноградове, Олешківського р-ну, Херсонської обл.</t>
  </si>
  <si>
    <t xml:space="preserve">ОЗ-2 91689 24.12.2021 </t>
  </si>
  <si>
    <t xml:space="preserve">ТОВ "ЕЛЕКТРОСВІТ",ФОП Мірошниченко Віктор Григорович</t>
  </si>
  <si>
    <t xml:space="preserve">12.4</t>
  </si>
  <si>
    <t xml:space="preserve">Реконструкція ПС 150/35/6 кВ "Никольская"  з заміною акумуляторної  батареї  84А/Ч</t>
  </si>
  <si>
    <t xml:space="preserve">ОЗ-2 207/03 27.09.2021,ОЗ-2 207/03 14.04.2021 </t>
  </si>
  <si>
    <t xml:space="preserve">ТОВ "ЕС ЕНЕРДЖІ"</t>
  </si>
  <si>
    <t xml:space="preserve">13.1</t>
  </si>
  <si>
    <t xml:space="preserve">Реконструкція ВРП-35 ПС 35/10 кВ “Генічеська”в м.Генічеськ, Херсонської обл</t>
  </si>
  <si>
    <t xml:space="preserve">ОЗ-2 91690 31.12.2021 </t>
  </si>
  <si>
    <t xml:space="preserve">13.2</t>
  </si>
  <si>
    <t xml:space="preserve">Реконструкція ПС-35/6кВ „Консервная” з заміною силового тр-ра 1Т 10 МВ*А.</t>
  </si>
  <si>
    <t xml:space="preserve">ОЗ-2 207/08 31.08.2021 </t>
  </si>
  <si>
    <t xml:space="preserve">ТОВ "ЕНЕРГЕТИЧНИЙ СЕРВІС"</t>
  </si>
  <si>
    <t xml:space="preserve">13.3</t>
  </si>
  <si>
    <t xml:space="preserve">Реконструкція ПС 35/10кВ “Счастливцево” з заміною комірок 10 кВ з масляними вимикачами на комірки 10 кВ з вакуумними вимикачами з заміною електромеханічних захистів на МП пристрої РЗА та забезпечення засобами телемеханіки і зв’язку, в с. Щасливцеве, Генічеського р-ну, Херсонської обл.</t>
  </si>
  <si>
    <t xml:space="preserve">ОЗ-2 91768 31.12.2021</t>
  </si>
  <si>
    <t xml:space="preserve">13.4</t>
  </si>
  <si>
    <t xml:space="preserve">Реконструкція ПС 35 кВ “Голопристанская” з заміною комірок 10кВ з масляними вимикачами на комірки 10кВ з вакуумними вимикачами, з заміною електромеханічних захистів на МП пристрої РЗА.</t>
  </si>
  <si>
    <t xml:space="preserve">компл.</t>
  </si>
  <si>
    <t xml:space="preserve">ОЗ-2 91618 24.12.2021 </t>
  </si>
  <si>
    <t xml:space="preserve">13.5</t>
  </si>
  <si>
    <t xml:space="preserve">ПС 35/10кВ «Благодатская».Реконструкція  з заміною масляних вимикачів 10кВ на вакуумні вимикачі 10кВ комірок Л-483 та Л-482 з заміною електромеханічних захистів на МП пристрої РЗА, телемеханізацією та зв'язком</t>
  </si>
  <si>
    <t xml:space="preserve">ОЗ-2 91167 28.08.2021 </t>
  </si>
  <si>
    <t xml:space="preserve">13.6</t>
  </si>
  <si>
    <t xml:space="preserve">ПС 35/10кВ «Антоновская».Реконструкція  з заміною масляного вимикача 10кВ на вакуумний вимикач 10кВ комірки Л-3408 з заміною електромеханічних захистів на МП пристрої РЗА, телемеханізацією та зв'язком</t>
  </si>
  <si>
    <t xml:space="preserve">ОЗ-2 90997 30.09.2021 </t>
  </si>
  <si>
    <t xml:space="preserve">13.7</t>
  </si>
  <si>
    <t xml:space="preserve">ПС 35/10кВ «Восточная».Реконструкція з заміною масляного вимикача 10кВ на вакуумний вимикач 10кВ комірки Л-601 з заміною електромеханічних захистів на МП пристрої РЗА, телемеханізацією та зв'язком. "</t>
  </si>
  <si>
    <t xml:space="preserve">ОЗ-2 91271 30.09.2021 </t>
  </si>
  <si>
    <t xml:space="preserve">13.8</t>
  </si>
  <si>
    <t xml:space="preserve">ПС 35/10кВ «Днепряны». Реконструкція з заміною масляного вимикача 10кВ на вакуумний вимикач 10кВ комірки Л-52 з заміною електромеханічних захистів на МП пристрої РЗА, телемеханізацією та зв'язком."</t>
  </si>
  <si>
    <t xml:space="preserve">ОЗ-2 90995 30.09.2021 </t>
  </si>
  <si>
    <t xml:space="preserve">13.9</t>
  </si>
  <si>
    <t xml:space="preserve">ПС 35/10кВ «Приволье».Реконструкція з заміною масляного вимикача 10кВ на вакуумний вимикач 10кВ комірки Л-8411 з заміною електромеханічних захистів на МП пристрої РЗА, телемеханізацією та зв'язком</t>
  </si>
  <si>
    <t xml:space="preserve">ОЗ-2 91274 30.09.2021 </t>
  </si>
  <si>
    <t xml:space="preserve">13.10</t>
  </si>
  <si>
    <t xml:space="preserve">Реконструкція ПС 35/10кВ “Стрелковое” з заміною комірок 10 кВ з масляними вимикачами на комірки 10 кВ з вакуумними вимикачами з заміною електромеханічних захистів на МП пристрої РЗА та забезпечення засобами телемеханіки і зв’язку, в с. Стрілкове, Генічеського р-ну, Херсонської обл.</t>
  </si>
  <si>
    <t xml:space="preserve">ОЗ-2 91764 31.12.2021 </t>
  </si>
  <si>
    <t xml:space="preserve">13.11</t>
  </si>
  <si>
    <t xml:space="preserve">Реконструкція пристроїв РЗА  ПС-35/10кВ Ж.Порт (Голопристанські РЕМ).  Заміна електромеханічних захистів  МВ-35-Молодежная на шафу  РШ-15МЛ  або аналог</t>
  </si>
  <si>
    <t xml:space="preserve">ОЗ-2 91215 15.06.2021</t>
  </si>
  <si>
    <t xml:space="preserve">13.12</t>
  </si>
  <si>
    <t xml:space="preserve">Реконструкція пристроїв РЗА  ПС-35/10кВ Ж.Порт (Голопристанські РЕМ).  Заміна електромеханічних захистів силових трансформаторів 2Т  (1 компл) на шафу  РШ-13М  або аналог</t>
  </si>
  <si>
    <t xml:space="preserve">ОЗ-2 91573 15.06.2021</t>
  </si>
  <si>
    <t xml:space="preserve">13.13</t>
  </si>
  <si>
    <t xml:space="preserve">Реконструкція пристроїв РЗА  ПС-35/10кВ Н.Николаевка (Скадовські РЕМ).  Заміна електромеханічних захистів трансформаторів 1Т, 2Т   на шафи РШ-13М або аналог.</t>
  </si>
  <si>
    <t xml:space="preserve">ОЗ-2 91127 13.07.2021</t>
  </si>
  <si>
    <t xml:space="preserve">13.14</t>
  </si>
  <si>
    <t xml:space="preserve">Реконструкція пристроїв РЗА  ПС-35/10кВ Новороссийская (Скадовські РЕМ).  Заміна електромеханічних захистів силових трансформаторів 1Т, 2Т  на шафи РШ-13М або аналог.</t>
  </si>
  <si>
    <t xml:space="preserve">ОЗ-2 91166 13.07.2021</t>
  </si>
  <si>
    <t xml:space="preserve">13.15</t>
  </si>
  <si>
    <t xml:space="preserve">Реконструкція пристроїв РЗА  ПС-35/10кВ Порт (Н.Каховські РЕМ).  Заміна електромеханічних захистів силових трансформаторів  1Т, 2Т (2 комплекти)   на шафи РШ-13М або аналог.</t>
  </si>
  <si>
    <t xml:space="preserve">ОЗ-2 91833 25.08.2021</t>
  </si>
  <si>
    <t xml:space="preserve">13.16</t>
  </si>
  <si>
    <t xml:space="preserve">Реконструкція пристроїв РЗА  ПС-35/10кВ Н.Серогозская (Іванівські РЕМ).  Заміна електромеханічних захистів трансформаторів  1Т, 2Т  на шафи РШ-13М  або аналог.</t>
  </si>
  <si>
    <t xml:space="preserve">ОЗ-2 91506 13.07.2021</t>
  </si>
  <si>
    <t xml:space="preserve">13.17</t>
  </si>
  <si>
    <t xml:space="preserve">Реконструкція пристроїв РЗА  ПС-35/10кВ В.Лепетихская (В.Лепетихські РЕМ).  Заміна електромеханічних захистів трансформаторів 1Т, 2Т   на шафи РШ-13М або аналог</t>
  </si>
  <si>
    <t xml:space="preserve">ОЗ-2 91128 13.07.2021</t>
  </si>
  <si>
    <t xml:space="preserve">13.18</t>
  </si>
  <si>
    <t xml:space="preserve">Реконструкція пристроїв РЗА  ПС-35/10кВ Тавричанка (Каховські РЕМ). Заміна електромеханічних захистів трансформатора 1Т  на шафу РШ-13М або аналог, з встановленням комплекту охоронної сигналізації</t>
  </si>
  <si>
    <t xml:space="preserve">ОЗ-2 91186 13.09.2021</t>
  </si>
  <si>
    <t xml:space="preserve">13.19</t>
  </si>
  <si>
    <t xml:space="preserve">Реконструкція пристроїв РЗА  ПС-35/10кВ Шевченко (Чаплинські РЕМ).  Заміна електромеханічних захистів трансформатора 1Т  на шафу РШ-13М  або аналог, з встановленням комплекту охоронної сигналізації.</t>
  </si>
  <si>
    <t xml:space="preserve">ОЗ-2 91839 13.09.2021</t>
  </si>
  <si>
    <t xml:space="preserve">13.20</t>
  </si>
  <si>
    <t xml:space="preserve">Реконструкція пристроїв РЗА  ПС-35/10кВ Ретранслятор (Каховські РЕМ).  Заміна електромеханічних захистів трансформатора 1Т  на шафу РШ-13М  або аналог, з дооснащенням комплекту охоронної сигналізації</t>
  </si>
  <si>
    <t xml:space="preserve">ОЗ-2 90993 13.07.2021</t>
  </si>
  <si>
    <t xml:space="preserve">13.21</t>
  </si>
  <si>
    <t xml:space="preserve">Реконструкція пристроїв РЗА  ПС-35/10кВ Строгановка (Чаплинські РЕМ).  Заміна електромеханічних захистів трансформатора 1Т  на шафу РШ-13М  або аналог, з дооснащенням комплекту охоронної  сигналізації</t>
  </si>
  <si>
    <t xml:space="preserve">ОЗ-2 90994 13.07.2021</t>
  </si>
  <si>
    <t xml:space="preserve">13.22</t>
  </si>
  <si>
    <t xml:space="preserve">Реконструкція пристроїв РЗА  ПС-35/10кВ Днепряне (Н.Каховські РЕМ).Заміна  комплекту захистів трансформатора 1Т на шафу РШ-13М або аналог, з дооснащенням комплексу охоронної  сигналізації</t>
  </si>
  <si>
    <t xml:space="preserve">ОЗ-2 92296 25.08.2021</t>
  </si>
  <si>
    <t xml:space="preserve">13.23</t>
  </si>
  <si>
    <t xml:space="preserve">Реконструкція ПС 35/10кВ «Лесная» з заміною масляних вимикачів 10кВ на вакуумні вимикачі 10кВ комірок Л-1907 та Л-1905 з заміною електромеханічних захистів на МП пристрої РЗА, телемеханізацією та зв'язком. </t>
  </si>
  <si>
    <t xml:space="preserve">ОЗ-2 91766 30.09.2021 </t>
  </si>
  <si>
    <t xml:space="preserve">13.24</t>
  </si>
  <si>
    <t xml:space="preserve">Реконструкція ПС 35/10кВ «Раденская» з заміною масляного вимикача 10кВ на вакуумний вимикач 10кВ комірки Л-2002 з заміною електромеханічних захистів на МП пристрої РЗА, телемеханізацією та зв'язком. </t>
  </si>
  <si>
    <t xml:space="preserve">ОЗ-2 91620 30.09.2021, 91620 28.10.2021 </t>
  </si>
  <si>
    <t xml:space="preserve">13.25</t>
  </si>
  <si>
    <t xml:space="preserve">Реконструкція ПС 35/10кВ “Геническая” з заміною комірок 10 кВ з масляними вимикачами на комірки 10 кВ з вакуумними вимикачами з заміною електромеханічних захистів на МП пристрої РЗА та забезпечення засобами телемеханіки і зв’язку, в м. Генічеськ, Херсонської обл.</t>
  </si>
  <si>
    <t xml:space="preserve">ОЗ-2 91838 31.12.2021 </t>
  </si>
  <si>
    <t xml:space="preserve">13.26</t>
  </si>
  <si>
    <t xml:space="preserve">Реконструкція ПС 35/10кВ «В.Дружина» з заміною масляного вимикача 10кВ на вакуумний вимикач 10кВ комірки Л-875 з заміною електромеханічних захистів на МП пристрої РЗА, телемеханізацією та зв'язком. </t>
  </si>
  <si>
    <t xml:space="preserve">ОЗ-2 91769 29.10.2021</t>
  </si>
  <si>
    <t xml:space="preserve">13.27</t>
  </si>
  <si>
    <t xml:space="preserve">Реконструкція ПС 35/10кВ «Степная» з заміною масляного вимикача 10кВ на вакуумний вимикач 10кВ комірки Л-454 з заміною електромеханічних захистів на МП пристрої РЗА, телемеханізацією та зв'язком. </t>
  </si>
  <si>
    <t xml:space="preserve">ОЗ-2 91765 30.09.2021 </t>
  </si>
  <si>
    <t xml:space="preserve">13.28</t>
  </si>
  <si>
    <t xml:space="preserve">Реконструкція ПС 35/10кВ «Камышанская» з заміною комірки 10кВ з масляним вимикачем на комірку 10кВ з вакуумним вимикачем Л-3608 з заміною електромеханічних захистів на МП пристрої РЗА</t>
  </si>
  <si>
    <t xml:space="preserve">ОЗ-2 91836 29.10.2021 </t>
  </si>
  <si>
    <t xml:space="preserve">13.29</t>
  </si>
  <si>
    <t xml:space="preserve">Реконструкція ПС 35/10кВ “Дарьевская” з заміною масляних вимикачів 10 кВ на вакуумні вимикачі 10кВ  комірок Л-556, Л-552, Л-555, секційної, вводу-10-1Т, заміну комірок 2СШ-10кВ з заміною електромеханічних захистів на МП пристрої РЗА та забезпечення засобами телемеханіки і зв’язку</t>
  </si>
  <si>
    <t xml:space="preserve">ОЗ-2 91568 30.09.2021 </t>
  </si>
  <si>
    <t xml:space="preserve">ТОВАРИСТВО З ОБМЕЖЕНОЮ ВІДПОВІДАЛЬНІСТЮ "ЕЛЕКТРОСВІТ",ФОП Мірошниченко Віктор Григорович</t>
  </si>
  <si>
    <t xml:space="preserve">13.30</t>
  </si>
  <si>
    <t xml:space="preserve">Реконструкція ПС 35/10кВ «Основа» з заміною масляного вимикача 10кВ на вакуумний вимикач 10кВ комірки Л-83 з заміною електромеханічних захистів на МП пристрої РЗА, телемеханізацією та зв'язком</t>
  </si>
  <si>
    <t xml:space="preserve">ОЗ-2 91835 29.10.2021 </t>
  </si>
  <si>
    <t xml:space="preserve">ПП "Мет-Ал",ТОВ "Електра",ТОВ "Торговий дім Одеського кабельного заводу "Одескабель",ТОВ "ЮГСВЕТ",ФОП Мірошниченко Віктор Григорович</t>
  </si>
  <si>
    <t xml:space="preserve">13.31</t>
  </si>
  <si>
    <t xml:space="preserve">Реконструкція ПС 35/10кВ «Н.Киевская» з заміною масляного вимикача 10кВ на вакуумний вимикач 10кВ комірки Л-8763 з заміною електромеханічних захистів на МП пристрої РЗА, телемеханізацією та зв'язком. </t>
  </si>
  <si>
    <t xml:space="preserve">ОЗ-2 91767 30.09.2021 </t>
  </si>
  <si>
    <t xml:space="preserve">13.32</t>
  </si>
  <si>
    <t xml:space="preserve">Реконструкція ПС 35/10кВ «Каланчацкая» з заміною масляних вимикачів 10кВ на вакуумні вимикачі 10кВ комірок Л-8303 та Л-8305 з заміною електромеханічних захистів на МП пристрої РЗА з телемеханізацією та зв'язком.</t>
  </si>
  <si>
    <t xml:space="preserve">ОЗ-2 91572 30.09.2021 </t>
  </si>
  <si>
    <t xml:space="preserve">13.33</t>
  </si>
  <si>
    <t xml:space="preserve">Реконструкція ПС 35/10кВ «Белозерская» з заміною масляного вимикача 10кВ на вакуумний вимикач 10кВ комірки Л-504 з заміною електромеханічних захистів на МП пристрої РЗА, телемеханізацією та зв'язком.</t>
  </si>
  <si>
    <t xml:space="preserve">ОЗ-291216 30.09.2021 </t>
  </si>
  <si>
    <t xml:space="preserve">13.34</t>
  </si>
  <si>
    <t xml:space="preserve">Реконструкція ПС 35/10кВ «Гладковка» з заміною масляного вимикача 10кВ на вакуумний вимикач 10кВ комірки Л-891 з заміною електромеханічних захистів на МП пристрої РЗА, телемеханізацією та зв'язком.</t>
  </si>
  <si>
    <t xml:space="preserve">ОЗ-2 90996 30.09.2021 </t>
  </si>
  <si>
    <t xml:space="preserve">13.35</t>
  </si>
  <si>
    <t xml:space="preserve">Реконструкція ПС 35/10кВ «Н.Збурьевка» з заміною комірок 10кВ з масляними вимикачами  на комірки 10кВ з вакуумними вимикачами з заміною електромеханічних захистів на МП пристрої РЗА.</t>
  </si>
  <si>
    <t xml:space="preserve">ОЗ-2 91834 31.12.2021 </t>
  </si>
  <si>
    <t xml:space="preserve">14.1</t>
  </si>
  <si>
    <t xml:space="preserve">Розробка ПКД. Реконструкція ПС 35/10кВ ”Щасливцево” з встановленням УКРП-10.</t>
  </si>
  <si>
    <t xml:space="preserve">За перетоки реактивної е/е </t>
  </si>
  <si>
    <t xml:space="preserve">Акт вик. робіт послуги 241 17.11.2021, наказ про затвердження ПКД від 09.12.2021 №817</t>
  </si>
  <si>
    <t xml:space="preserve">ТОВАРИСТВО З ОБМЕЖЕНОЮ ВІДПОВІДАЛЬНІСТЮ " ЕКНІС-ІНЖИНІРИНГ"</t>
  </si>
  <si>
    <t xml:space="preserve">14.2</t>
  </si>
  <si>
    <t xml:space="preserve">Розробка ПКД. Реконструкція ПС 35/10кВ ”Н.Серогозская” з встановленням УКРП-10.</t>
  </si>
  <si>
    <r>
      <rPr>
        <sz val="14"/>
        <color rgb="FF000000"/>
        <rFont val="Times New Roman"/>
        <family val="1"/>
        <charset val="1"/>
      </rPr>
      <t xml:space="preserve">Акт вик. робіт послуги 258 26.11.2021, наказ про затвердження ПКД від </t>
    </r>
    <r>
      <rPr>
        <sz val="14"/>
        <color rgb="FF000000"/>
        <rFont val="Times New Roman"/>
        <family val="1"/>
        <charset val="204"/>
      </rPr>
      <t xml:space="preserve">09.12.2021 №817</t>
    </r>
  </si>
  <si>
    <t xml:space="preserve">14.3</t>
  </si>
  <si>
    <t xml:space="preserve">Розробка ПКД:   Реконструкція РЗА ПС-150/35/6 кВ «ХНПЗ» з заміною ДЗШ-35 кВ на мікропроцесорні пристрої РЗА.</t>
  </si>
  <si>
    <r>
      <rPr>
        <sz val="14"/>
        <color rgb="FF000000"/>
        <rFont val="Times New Roman"/>
        <family val="1"/>
        <charset val="1"/>
      </rPr>
      <t xml:space="preserve">Акт вик. робіт послуги 113 05.08.2021, наказ про затвердження ПКД від </t>
    </r>
    <r>
      <rPr>
        <sz val="14"/>
        <color rgb="FF000000"/>
        <rFont val="Times New Roman"/>
        <family val="1"/>
        <charset val="204"/>
      </rPr>
      <t xml:space="preserve">09.12.2021 №817</t>
    </r>
  </si>
  <si>
    <t xml:space="preserve">14.4</t>
  </si>
  <si>
    <t xml:space="preserve">Розробка ПКД:   Реконструкція РЗА ПС-150/35/10 кВ «Промишленная» з заміною ДЗШ-35 кВ на мікропроцесорні пристрої РЗА.</t>
  </si>
  <si>
    <r>
      <rPr>
        <sz val="14"/>
        <color rgb="FF000000"/>
        <rFont val="Times New Roman"/>
        <family val="1"/>
        <charset val="1"/>
      </rPr>
      <t xml:space="preserve">Акт вик. робіт послуги 112 05.08.2021, наказ про затвердження ПКД від </t>
    </r>
    <r>
      <rPr>
        <sz val="14"/>
        <color rgb="FF000000"/>
        <rFont val="Times New Roman"/>
        <family val="1"/>
        <charset val="204"/>
      </rPr>
      <t xml:space="preserve">09.12.2021 №817</t>
    </r>
  </si>
  <si>
    <t xml:space="preserve">14.5</t>
  </si>
  <si>
    <t xml:space="preserve">Розробка ПКД: РЗА комірки “Л-64” РП 150 кВ “Каховська ГЕС”</t>
  </si>
  <si>
    <r>
      <rPr>
        <sz val="14"/>
        <color rgb="FF000000"/>
        <rFont val="Times New Roman"/>
        <family val="1"/>
        <charset val="1"/>
      </rPr>
      <t xml:space="preserve">Акт вик. робіт послуги 191 18.10.2021, наказ про затвердження ПКД від </t>
    </r>
    <r>
      <rPr>
        <sz val="14"/>
        <color rgb="FF000000"/>
        <rFont val="Times New Roman"/>
        <family val="1"/>
        <charset val="204"/>
      </rPr>
      <t xml:space="preserve">09.12.2021 №817</t>
    </r>
  </si>
  <si>
    <t xml:space="preserve">14.6</t>
  </si>
  <si>
    <t xml:space="preserve">Розробка ПКД: Реконструкція ПЛ-35 кВ “Геническая”-“Генгорка”</t>
  </si>
  <si>
    <r>
      <rPr>
        <sz val="14"/>
        <color rgb="FF000000"/>
        <rFont val="Times New Roman"/>
        <family val="1"/>
        <charset val="1"/>
      </rPr>
      <t xml:space="preserve">Акт вик. робіт послуги 228 17.12.2021, наказ про затвердження ПКД від </t>
    </r>
    <r>
      <rPr>
        <sz val="14"/>
        <color rgb="FF000000"/>
        <rFont val="Times New Roman"/>
        <family val="1"/>
        <charset val="204"/>
      </rPr>
      <t xml:space="preserve">09.12.2021 №817</t>
    </r>
  </si>
  <si>
    <t xml:space="preserve">ТОВАРИСТВО З ОБМЕЖЕНОЮ ВІДПОВІДАЛЬНІСТЮ "СОЛАРПРОЕКТ"</t>
  </si>
  <si>
    <t xml:space="preserve">14.7</t>
  </si>
  <si>
    <t xml:space="preserve">Розробка ПКД: Реконструкція ПЛ-35 кВ “Генгорка” - “Счастливцево”</t>
  </si>
  <si>
    <r>
      <rPr>
        <sz val="14"/>
        <color rgb="FF000000"/>
        <rFont val="Times New Roman"/>
        <family val="1"/>
        <charset val="1"/>
      </rPr>
      <t xml:space="preserve">Акт вик. робіт послуги 229 17.12.2021, наказ про затвердження ПКД від </t>
    </r>
    <r>
      <rPr>
        <sz val="14"/>
        <color rgb="FF000000"/>
        <rFont val="Times New Roman"/>
        <family val="1"/>
        <charset val="204"/>
      </rPr>
      <t xml:space="preserve">09.12.2021 №817</t>
    </r>
  </si>
  <si>
    <t xml:space="preserve">14.8</t>
  </si>
  <si>
    <t xml:space="preserve">Розробка ПКД: Реконструкція ПЛ-35 кВ “Счастливцево” - “Стрелковое”</t>
  </si>
  <si>
    <r>
      <rPr>
        <sz val="14"/>
        <color rgb="FF000000"/>
        <rFont val="Times New Roman"/>
        <family val="1"/>
        <charset val="1"/>
      </rPr>
      <t xml:space="preserve">Акт вик. робіт послуги 230 17.12.2021, наказ про затвердження ПКД від </t>
    </r>
    <r>
      <rPr>
        <sz val="14"/>
        <color rgb="FF000000"/>
        <rFont val="Times New Roman"/>
        <family val="1"/>
        <charset val="204"/>
      </rPr>
      <t xml:space="preserve">09.12.2021 №817</t>
    </r>
  </si>
  <si>
    <t xml:space="preserve">Усього за розділом 1:</t>
  </si>
  <si>
    <t xml:space="preserve">2. Заходи зі зниження нетехнічних витрат електричної енергії</t>
  </si>
  <si>
    <t xml:space="preserve">1</t>
  </si>
  <si>
    <t xml:space="preserve">Лінійний пункт високовольтного обліку ПКУ-10 з терміналом ЛУЗОД</t>
  </si>
  <si>
    <t xml:space="preserve">ОЗ-1: 1000 30.12.2021, 1001 выд 30.12.2021, 1011 24.12.2021, 3011 13.12.2021, 30111 13.12.2021, 1002 30.12.2021, 2423 13.12.2021, 3-0169 31.12.2021, 3-0170 31.12.2021, 8-3644 31.12.2021, 8-3646 31.12.2021, 1003 30.12.2021, 422 20.12.2021,  1862 30.12.2021</t>
  </si>
  <si>
    <t xml:space="preserve">ТОВ"Комплектенергопоставка"</t>
  </si>
  <si>
    <t xml:space="preserve">2</t>
  </si>
  <si>
    <t xml:space="preserve">Переобладнання 1-о фазних ввідних пристроїв приватних будинків проблемних споживачів</t>
  </si>
  <si>
    <t xml:space="preserve">ОЗ-1: 618583/041 14.05.2021, 618681/039 19.05.2021, 620525/075 08.06.2021, 621562/038 18.06.2021, 625317/078 06.07.2021, 625083/079 30.07.2021, </t>
  </si>
  <si>
    <t xml:space="preserve">ПП "Мет-Ал",ПП "ТПК"Медвейс",Приватне підприємство "Енерго-Леп-Комплект",ТОВ " ВІКТОРІЯ-ТОРГ",ТОВ"ХОЗКОМПЛЕКТ",ТОВ "ЕНЕРГОСНАБ 2013",ТОВ"Комплектенергопоставка",ТОВ "СД Енергопласт",ТОВ "Торговий дім Одеського кабельного заводу "Одескабель",ТОВ "ЮГСВЕТ",ФОП Котенко Віктор Миколайович,ФОП КОТЕНКО Жанна Вікторівна.,ФОП Собко Ірина Олександрівна</t>
  </si>
  <si>
    <t xml:space="preserve">ОЗ-1: 627494/039 08.08.2021,  627665/043 17.08.2021, 630221/043 16.09.2021, 633907/076 22.10.2021, 640777/038 03.11.2021</t>
  </si>
  <si>
    <t xml:space="preserve">Переобладнання 3-и фазних ввідних пристроїв приватних будинків проблемних споживачів</t>
  </si>
  <si>
    <t xml:space="preserve">ОЗ-1: 617015/075 28.04.2021, 618799/054 11.05.2021, 618583/041 14.05.2021, 618681/039 19.05.2021, 622279/043 30.06.2021, 623898/043 15.07.2021, 627494/039 08.08.2021, 627665/043 17.08.2021, 630221/043 16.09.2021, 634183/043 23.10.2021, 639891/052 30.11.2021</t>
  </si>
  <si>
    <t xml:space="preserve">ПП "Мет-Ал",ТОВ " ВІКТОРІЯ-ТОРГ",ТОВ"ХОЗКОМПЛЕКТ",ТОВ "ЕНЕРГОСНАБ 2013",ТОВ"Комплектенергопоставка",ТОВ "СД Енергопласт",ТОВ "Торговий дім Одеського кабельного заводу "Одескабель",ТОВ "ЮГСВЕТ",ФОП КОТЕНКО Жанна Вікторівна.,ФОП Собко Ірина Олександрівна</t>
  </si>
  <si>
    <t xml:space="preserve">Електролічильник багатофункціональний  однофазний з вбудованим модемом GPRS, датчиками магнітного та радіочастотного впливу</t>
  </si>
  <si>
    <t xml:space="preserve">ОЗ-1: 622290/041 18.06.2021, 623523/042 21.06.2021, 625780/042 02.07.2021, 626347/072 07.07.2021, 624082/039 17.07.2021, 625799/072 31.07.2021, 628305/054 31.08.2021, 630277/072 30.09.2021, 635210/042 20.10.2021, 643595/042 31.12.2021</t>
  </si>
  <si>
    <t xml:space="preserve">ТОВ "ТЕЛЕКОМУНІКАЦІЙНІ ТЕХНОЛОГІЇ"</t>
  </si>
  <si>
    <t xml:space="preserve">Електролічильник багатофункціональний  трифазний прямого включення з вбудованим модемом GPRS, датчиками магнітного та радіочастотного впливу</t>
  </si>
  <si>
    <t xml:space="preserve">ОЗ-1: 617308/042 20.04.2021, 616984/039 24.04.2021, 618290/054 11.05.2021, 618777/054 11.05.2021, 618784/054 20.05.2021, 620092/072 31.05.2021, 622123/054 10.06.2021, 622066/043 14.06.2021, 622290/041 18.06.2021, 623523/042 21.06.2021, 622242/038 29.06.2021</t>
  </si>
  <si>
    <t xml:space="preserve">Електролічильник багатофункціональний  трифазний трансформаторного включення з вбудованим модемом GPRS, датчиками магнітного та радіочастотного впливу</t>
  </si>
  <si>
    <t xml:space="preserve">ОЗ-1: 617308/042 20.04.2021, 616530/054 20.04.2021, 622291/041 18.06.2021, 623523/042 21.06.2021, 622242/038 29.06.2021, 623988/038 01.07.2021, 626147/072 06.07.2021, 625398/038 16.07.2021, 624082/039 17.07.2021, 625799/072 31.07.2021, 626315/043 09.08.2021, </t>
  </si>
  <si>
    <t xml:space="preserve">Електролічильник багатофункціональний  3*100В 5 (10)А з інтерфейсом RS485</t>
  </si>
  <si>
    <t xml:space="preserve">ОЗ-1: 620601/042 03.06.2021, 620761/042 08.06.2021, 621010/042 11.06.2021, 625388/038 05.07.2021, 624382/042 06.07.2021, 624651/042 23.07.2021, 626391/042 02.08.2021, 626570/042 10.08.2021, 629369/042 07.09.2021, 631732/042 01.10.2021, 634964/042 01.11.2021</t>
  </si>
  <si>
    <t xml:space="preserve">ТОВ "Албат"</t>
  </si>
  <si>
    <t xml:space="preserve">Електролічильник багатофункціональний  трифазний 3*100 В трансформаторного включення з вбудованим модемом GPRS, датчиками магнітного та радіочастотного впливу</t>
  </si>
  <si>
    <t xml:space="preserve">ОЗ-1: 620047/072 31.05.2021, 622242/038 29.06.2021, 625799/072 31.07.2021, 630277/072 30.09.2021</t>
  </si>
  <si>
    <t xml:space="preserve">Трансформатор напруги НТАМИ-6</t>
  </si>
  <si>
    <r>
      <rPr>
        <sz val="14"/>
        <color rgb="FF000000"/>
        <rFont val="Times New Roman"/>
        <family val="1"/>
        <charset val="1"/>
      </rPr>
      <t xml:space="preserve">ОЗ-2: 48/11 22.12.2021, 37/11 22.12.2021, 35/11 22.12.2021, 150/11 22.12.2021, 293/10 22.12.2021, 339/11 22.12.2021, 359/11 22.12.2021, 391/11 22.12.2021, 366/11 22.12.2021, 307/12 29.12.2021, 340/11 22.12.2021, 358/11 22.12.2021, 33/12 29.12.2021, 360/11 22.12.2021, 348/11 22.12.2021, 374/11 22.12.2021, 349/11 22.12.2021, 375/11 22.12.2021, </t>
    </r>
    <r>
      <rPr>
        <sz val="14"/>
        <color rgb="FF000000"/>
        <rFont val="Times New Roman"/>
        <family val="1"/>
        <charset val="204"/>
      </rPr>
      <t xml:space="preserve">2-275 31.12.2021, 2-281 31.12.2021, 2-284 31.12.2021, 2-3336 31.12.2021, 307/12 29.12.2021, 33/12 29.12.2021</t>
    </r>
  </si>
  <si>
    <t xml:space="preserve">ТОВ Фірма "Релеекспорт"</t>
  </si>
  <si>
    <t xml:space="preserve">Трансформатори струму ТПЛУ-10 </t>
  </si>
  <si>
    <r>
      <rPr>
        <sz val="14"/>
        <color rgb="FF000000"/>
        <rFont val="Times New Roman"/>
        <family val="1"/>
        <charset val="1"/>
      </rPr>
      <t xml:space="preserve">ОЗ-2: 150/11 22.12.2021, 2-275 31.12.2021, 2-281 31.12.2021, 2-284 31.12.2021, 2-3336 31.12.2021, 307/12 29.12.2021, , 348/11 22.12.2021, 391/11 22.12.2021, 358/11 22.12.2021, 366/11 22.12.2021, 48/11 22.12.2021, </t>
    </r>
    <r>
      <rPr>
        <sz val="14"/>
        <color rgb="FF000000"/>
        <rFont val="Times New Roman"/>
        <family val="1"/>
        <charset val="204"/>
      </rPr>
      <t xml:space="preserve">386/11 .12.2021,  355/10 29.10.2021, 307/12 29.12.2021</t>
    </r>
  </si>
  <si>
    <t xml:space="preserve">ТОВ "ЕЛІЗ"</t>
  </si>
  <si>
    <t xml:space="preserve">Трансформатор напруги НТАМИ-10</t>
  </si>
  <si>
    <t xml:space="preserve">ОЗ-2 150/11 22.11.2021, 374/11 22.12.2021, 375/11 22.12.2021</t>
  </si>
  <si>
    <t xml:space="preserve">Шафа металева ( для розміщення приладу обліку та ТС )</t>
  </si>
  <si>
    <t xml:space="preserve">ОЗ-2:642883/052 від 31.12.2021, 640924/052 від 16.12.2021, 640454/052 від 10.12.2021, Sm21-106 від 20.12.2021 </t>
  </si>
  <si>
    <t xml:space="preserve">Електролічильник АСКОЕ побут однофазний багатофункціональний з PLC модемом, вбудованим реле, вбудованими датчиками магнітного та радіочастотного впливу</t>
  </si>
  <si>
    <t xml:space="preserve">ОЗ-1: 616498/042 09.04.2021, 617307/042 30.04.2021, 618285/043 07.05.2021, 620043/075 10.05.2021, 618776/054 11.05.2021, 619550/042 11.05.2021, 618783/054 20.05.2021, 619973/054 31.05.2021, 620127/075 31.05.2021, 621063/043 04.06.2021, 620459/075 07.06.2021</t>
  </si>
  <si>
    <t xml:space="preserve">Електролічильник АСКОЕ побут трифазний багатофункціональний прямого включення з PLC модемом, вбудованим реле, вбудованими датчиками магнітного та радіочастотного впливу</t>
  </si>
  <si>
    <t xml:space="preserve">ОЗ-1: 616498/042 09.04.2021, 619550/042 11.05.2021, 622774/042 30.06.2021, 625779/042 02.07.2021, 625844/042 20.07.2021, 628850/072 06.08.2021, 627779/042 10.08.2021, 629729/042 10.09.2021, 635209/042 20.10.2021, 637822/042 10.11.2021, 643594/042 31.12.2021</t>
  </si>
  <si>
    <t xml:space="preserve">Електролічильник АСКОЕ побут трифазний багатофункціональний трансформаторного включення з PLC модемом, вбудованим реле, вбудованими датчиками магнітного та радіочастотного впливу</t>
  </si>
  <si>
    <t xml:space="preserve">ОЗ-1: 643594/042 31.12.2021, 644235/042 31.12.2021, 643490/042 30.12.2021, 644048/042 20.12.2021, 644025/042 20.12.2021, 642489/042 10.12.2021, 642205/042 06.12.2021, 643641/075 02.12.2021, 640558/042 30.11.2021 </t>
  </si>
  <si>
    <t xml:space="preserve">Маршрутизатор системи АСКОЕ побут з пристроєм грозозахисту</t>
  </si>
  <si>
    <t xml:space="preserve">ОЗ-2: Sm21-014-Sm21-106 05.05.2021, 13.05.2021, 03.06.2021, 14.06.2021, 22.06.2021, 29.06.2021, 23.07.2021, 08.09.2021, 09.09.2021, 24.09.2021, 28.09.2021, 17.11.2021, 22.11.2021, 24.11.2021, 26.11.2021, 30.11.2021, 03.12.2021, 07.12.2021, 28.12.2021</t>
  </si>
  <si>
    <t xml:space="preserve">ПП "Мет-Ал",ТОВ "ТЕЛЕКОМУНІКАЦІЙНІ ТЕХНОЛОГІЇ",ФОП Собко Ірина Олександрівна</t>
  </si>
  <si>
    <t xml:space="preserve">Вимикач автоматичний однополюсний 25 А</t>
  </si>
  <si>
    <r>
      <rPr>
        <sz val="12"/>
        <color rgb="FF000000"/>
        <rFont val="Times New Roman"/>
        <family val="2"/>
        <charset val="1"/>
      </rPr>
      <t xml:space="preserve">ОЗ-1:, 639404/075, 639405/075 від 29.11.2021, 639427/075,</t>
    </r>
    <r>
      <rPr>
        <sz val="12"/>
        <color rgb="FF000000"/>
        <rFont val="Times New Roman"/>
        <family val="2"/>
        <charset val="204"/>
      </rPr>
      <t xml:space="preserve"> 639113/070,</t>
    </r>
    <r>
      <rPr>
        <sz val="12"/>
        <color rgb="FF000000"/>
        <rFont val="Times New Roman"/>
        <family val="2"/>
        <charset val="1"/>
      </rPr>
      <t xml:space="preserve"> 639428/075, 639430/075, 639431/075,  639487/075,</t>
    </r>
    <r>
      <rPr>
        <sz val="12"/>
        <color rgb="FF000000"/>
        <rFont val="Times New Roman"/>
        <family val="2"/>
        <charset val="204"/>
      </rPr>
      <t xml:space="preserve">640186/079  від 30.11.2021, 639750/038 від 15.11.2021,  641010/075 від 10.12.2021, 641030/075, 641031/075 від 02.12.2021, 641279/070 , 641362/070 від 14.12.2021, 641543/075 від 07.12.2021, 641884/075 від 03.12.2021, 641885/075 від 03.12.2021, 641890/075 від 06.12.2021, 641891/075 від 06.12.2021, 641901/075 від 08.12.2021, 641902/075, 641912/075 від 03.12.2021, 641915/075 від 06.12.2021, 641938/075, 641939/075 від 09.12.2021, 641944/075 від 13.12.2021, 641948/075 від 14.12.2021, 641957/075 від 15.12.2021, 641991/075, 641992/075 від 16.12.2021, 641997/075 від 08.12.2021, 642021/075, 642022/075 від 17.12.2021, 642027/075, 642028/075 від 20.12.2021, 642198/079 від 14.12.2021, 642236/038, 642237/038 від 15.12.2021, 642389/075, 642390/075 від 10.12.2021, 642731/070 від 30.12.2021, 642943/038 від 20.12.2021, 642988/070 від 29.12.2021, 643029/075 від 07.12.2021, 643067/079, 643068/079 від 30.12.2021, 643094/079 від 17.12.2021, 643151/054, 643316/038 від 31.12.2021 </t>
    </r>
  </si>
  <si>
    <t xml:space="preserve">ТОВ" ТОРГОВИЙ ДІМ "ВАТРА ДНІПРОВСЬКИЙ РЕГІОН"</t>
  </si>
  <si>
    <t xml:space="preserve">Усього за розділом 2:</t>
  </si>
  <si>
    <t xml:space="preserve">3. Впровадження та розвиток АСДТК</t>
  </si>
  <si>
    <t xml:space="preserve">Телемеханізація ПС-150 кВ "Н.Алексеевка" </t>
  </si>
  <si>
    <t xml:space="preserve">ОЗ-2 92036 29.09.2021</t>
  </si>
  <si>
    <t xml:space="preserve">ТОВ" АЛКОМА",ФОП Мірошниченко Віктор Григорович</t>
  </si>
  <si>
    <t xml:space="preserve">Телемеханізація ПС 35/10кВ ”Н.Збурьевская”</t>
  </si>
  <si>
    <t xml:space="preserve">ОЗ-2 92306 27.10.2021</t>
  </si>
  <si>
    <t xml:space="preserve">3</t>
  </si>
  <si>
    <t xml:space="preserve">Телемеханізація ПС 35/10кВ “Долматовская”</t>
  </si>
  <si>
    <t xml:space="preserve">ОЗ-2 92366 27.10.2021</t>
  </si>
  <si>
    <t xml:space="preserve">4</t>
  </si>
  <si>
    <t xml:space="preserve">Телемеханізація ПС 35/10кВ “Ж.Порт”</t>
  </si>
  <si>
    <t xml:space="preserve">ОЗ-2 92297 29.10.2021</t>
  </si>
  <si>
    <t xml:space="preserve">ТОВ "ОАСУ ЕНЕРГО",ФОП Мірошниченко Віктор Григорович</t>
  </si>
  <si>
    <t xml:space="preserve">5</t>
  </si>
  <si>
    <t xml:space="preserve">Телемеханізація ПС 35/10кВ “Бехтерская”</t>
  </si>
  <si>
    <t xml:space="preserve">ОЗ-2 92035 29.10.2021, 20.12.2021</t>
  </si>
  <si>
    <t xml:space="preserve">6</t>
  </si>
  <si>
    <t xml:space="preserve">Телемеханізація ПС 35/10кВ “Коминтерн”</t>
  </si>
  <si>
    <t xml:space="preserve">ОЗ-2 92305/1 24.12.2021</t>
  </si>
  <si>
    <t xml:space="preserve">7</t>
  </si>
  <si>
    <t xml:space="preserve">Телемеханізація ПС 35/10кВ “Сов. Азербайджан”</t>
  </si>
  <si>
    <t xml:space="preserve">ОЗ-2 92365 24.12.2021</t>
  </si>
  <si>
    <t xml:space="preserve">8</t>
  </si>
  <si>
    <t xml:space="preserve">Багатоканальна автономна система запису</t>
  </si>
  <si>
    <t xml:space="preserve">ОЗ-2 03211568 16.09.2021,ОЗ-2 03211569 16.09.2021</t>
  </si>
  <si>
    <t xml:space="preserve">ТОВ "Ексім-Прилад"</t>
  </si>
  <si>
    <t xml:space="preserve">Усього за розділом 3:</t>
  </si>
  <si>
    <t xml:space="preserve">4. Впровадження та розвиток інформаційних технологій</t>
  </si>
  <si>
    <t xml:space="preserve">Робочі станції з ОС Windows pro</t>
  </si>
  <si>
    <t xml:space="preserve">ОЗ1018363488 08.06.2021</t>
  </si>
  <si>
    <t xml:space="preserve">ТОВ "ІТ-ДЕВЕЛОПМЕНТ"</t>
  </si>
  <si>
    <t xml:space="preserve">Робочі станцій з ОС Linux</t>
  </si>
  <si>
    <t xml:space="preserve">Введ.в експл. МНМА: 1018372441 07.09.2021, 1018385485 08.09.2021, 1018385484 08.09.2021, 3838 22.09.2021, 4747 22.09.2021, 1018390850 22.09.2021, 1018394362 30.09.2021, 1018398447  11.10.2021, 0505 26.10.2021, 050501 26.10.2021, 1212 26.10.2021, 4141 26.10.2021, 5151 26.10.2021, 5252 05.11.2021, 6464 05.11.2021, 5215 08.11.2021, 7878 08.11.2021, 1818 18.11.2021, 1018369867 28.07.2021, 1018369866 28.07.2021, 1018369868 28.07.2021, 1018369942 29.07.2021, 1018369841 29.07.2021, 1018370578 29.07.2021, 1018373261 30.07.2021, 1018370648 30.07.2021, 1018370649  30.07.2021, 1018370647 30.07.2021, 1018370588 30.07.2021, 1018374537 02.08.2021, 1018374535 02.08.2021, 1018371946 02.08.2021, 1018371941 02.08.2021, 1018372420 02.08.2021, 1018372888 02.08.2021, 03/08 10.08.2021, 1018376305 13.08.2021, 5857 16.08.2021, 1018379978 25.08.2021, 144 05.08.2021, 1018390255 01.09.2021, 1018369163 20.09.2021</t>
  </si>
  <si>
    <t xml:space="preserve">Багатофункціональний пристрій (принтер/сканер/ксерокс) формату А4</t>
  </si>
  <si>
    <t xml:space="preserve">Введ. в експл. МНМА 1515 30.03.2021, 1515 26.04.2021</t>
  </si>
  <si>
    <t xml:space="preserve">Багатофункціональний пристрій (принтер/сканер/ксерокс) формату А4 (80000 стор/міс.)</t>
  </si>
  <si>
    <t xml:space="preserve">Введ. в експл. МНМА 1515 30.03.2021</t>
  </si>
  <si>
    <t xml:space="preserve">Багатофункціональний пристрій (принтер/сканер/ксерокс) формату А3</t>
  </si>
  <si>
    <t xml:space="preserve">Кольоровий БФП формату А3</t>
  </si>
  <si>
    <t xml:space="preserve">ОЗ1018366190 02.06.2021</t>
  </si>
  <si>
    <t xml:space="preserve">Кольоровий принтер формату А1 з вбудованим СНПЧ</t>
  </si>
  <si>
    <t xml:space="preserve">Сервер для баз данних ОІК</t>
  </si>
  <si>
    <t xml:space="preserve">ОЗ1018366196 22.06.2021, ОЗ1018366186 22.06.2021 </t>
  </si>
  <si>
    <t xml:space="preserve">9</t>
  </si>
  <si>
    <t xml:space="preserve">Сервер DELL для ЦОД (або аналог)</t>
  </si>
  <si>
    <t xml:space="preserve">ОЗ1018366193  22.06.2021</t>
  </si>
  <si>
    <t xml:space="preserve">10</t>
  </si>
  <si>
    <t xml:space="preserve">Система резервування Data Domain (або аналог)</t>
  </si>
  <si>
    <t xml:space="preserve">ОЗ1018366185 02.06.2021</t>
  </si>
  <si>
    <t xml:space="preserve">11</t>
  </si>
  <si>
    <t xml:space="preserve">Комутатор Connectrix з технічною підтримкою (або аналог)</t>
  </si>
  <si>
    <t xml:space="preserve">ОЗ1018366191 08.06.2021</t>
  </si>
  <si>
    <t xml:space="preserve">12</t>
  </si>
  <si>
    <t xml:space="preserve">Стрічкова бібліотеки Dell з накопичувачими у складі (або аналог)</t>
  </si>
  <si>
    <t xml:space="preserve">ОЗ1018366195  22.06.2021</t>
  </si>
  <si>
    <t xml:space="preserve">13</t>
  </si>
  <si>
    <t xml:space="preserve">Відеостіна відображення схем електромереж центральної диспетчерської</t>
  </si>
  <si>
    <t xml:space="preserve">ОЗ1018409130 25.10.2021</t>
  </si>
  <si>
    <t xml:space="preserve">ТОВ "ІТ-Інтегратор"</t>
  </si>
  <si>
    <t xml:space="preserve">14</t>
  </si>
  <si>
    <t xml:space="preserve">Придбання потужного ноутбуку для програмування</t>
  </si>
  <si>
    <t xml:space="preserve">ОЗ1018349369 25.05.2021</t>
  </si>
  <si>
    <t xml:space="preserve">15</t>
  </si>
  <si>
    <t xml:space="preserve">Придбання ноутбуку для налагодження та обслуговування мікропроцесорних пристроїв РЗА</t>
  </si>
  <si>
    <t xml:space="preserve">Введ.в експл.МНМА 0404 28.09.2021</t>
  </si>
  <si>
    <t xml:space="preserve">16</t>
  </si>
  <si>
    <t xml:space="preserve">Закупівля програмного забезпечення комплексного захисту робочих станцій ESET (або аналог)</t>
  </si>
  <si>
    <t xml:space="preserve">Дохід від небалансу ТВЕ 2018: 20,83
За перетоки реактивної е/е: 0,42</t>
  </si>
  <si>
    <t xml:space="preserve">Акт введення НА 10121 29.10.2021</t>
  </si>
  <si>
    <t xml:space="preserve">ТОВ "Смартлінк Консалтинг"</t>
  </si>
  <si>
    <t xml:space="preserve">17</t>
  </si>
  <si>
    <t xml:space="preserve">Поновлення програмного забезпечення комплексного захисту робочих станцій ESET (або аналог)</t>
  </si>
  <si>
    <t xml:space="preserve">Дохід від небалансу ТВЕ 2018</t>
  </si>
  <si>
    <t xml:space="preserve">Акт введення НА 1021 29.10.2021</t>
  </si>
  <si>
    <t xml:space="preserve">18</t>
  </si>
  <si>
    <t xml:space="preserve">Програмне забезпечення Microsoft EA (або аналог)</t>
  </si>
  <si>
    <t xml:space="preserve">Акт введення НА 150421 25.05.2021</t>
  </si>
  <si>
    <t xml:space="preserve">19</t>
  </si>
  <si>
    <t xml:space="preserve">Робоча станція для проектування в AutoCad</t>
  </si>
  <si>
    <t xml:space="preserve">ОЗ1018366183 08.06.2021</t>
  </si>
  <si>
    <t xml:space="preserve">20</t>
  </si>
  <si>
    <t xml:space="preserve">Придбання обладнання для захисту комплексу ОІК</t>
  </si>
  <si>
    <t xml:space="preserve">Введ.в експл.МНМА 1801 29.12.2021</t>
  </si>
  <si>
    <t xml:space="preserve">ТОВ "ОАСУ ЕНЕРГО"</t>
  </si>
  <si>
    <t xml:space="preserve">21</t>
  </si>
  <si>
    <t xml:space="preserve">Маршрутизатор Cisco FPR1120-NGFW-K9 + Firepower Management Center (або аналог)</t>
  </si>
  <si>
    <t xml:space="preserve">ОЗ1018341862 05.05.2021</t>
  </si>
  <si>
    <t xml:space="preserve">22</t>
  </si>
  <si>
    <t xml:space="preserve">Сервер Dell PowerEdge R640</t>
  </si>
  <si>
    <t xml:space="preserve">ОЗ189201, ОЗ1892 30.11.2021</t>
  </si>
  <si>
    <t xml:space="preserve">Усього за розділом 4:</t>
  </si>
  <si>
    <t xml:space="preserve">5. Впровадження та розвиток систем зв'язку</t>
  </si>
  <si>
    <t xml:space="preserve">Побудова радіорелейної лінії зв’язку Горностаївка -  В.Лепетиха на базі РРС типу  ALCOMA для організації мережі зв’язку та передавання даних</t>
  </si>
  <si>
    <t xml:space="preserve">ОЗ-1 92334 25.10.2021</t>
  </si>
  <si>
    <t xml:space="preserve">Голосове обладнання VoIP зв'язку для розбудови корпоративної мережі зв'язку</t>
  </si>
  <si>
    <t xml:space="preserve">ОЗ-2 03212170 09.12.2021,ОЗ-2 03212171 09.12.2021,ОЗ-2 03212176 10.12.2021</t>
  </si>
  <si>
    <t xml:space="preserve">Модернізація  корпоративної телефонної мережі АТ «Херсонобленерго»  зі встановлення цифрової АТС Coral</t>
  </si>
  <si>
    <t xml:space="preserve">КОМПЛЕКТ</t>
  </si>
  <si>
    <t xml:space="preserve">ОЗ-2 93336 22.12.2021</t>
  </si>
  <si>
    <t xml:space="preserve">Цифрова радіорелейна станція АLCOMA з антеною 0,65м</t>
  </si>
  <si>
    <t xml:space="preserve">ОЗ1018426390 17.12.2021</t>
  </si>
  <si>
    <t xml:space="preserve">ТОВ" АЛКОМА"</t>
  </si>
  <si>
    <t xml:space="preserve">Усього за розділом 5:</t>
  </si>
  <si>
    <t xml:space="preserve">6. Технічне переоснащення та закупівля колісної техніки</t>
  </si>
  <si>
    <t xml:space="preserve">Автогідропідіймач АР-18  ГАЗ-33098 4*2, ЄВРО-5, 5 місць, дворядна кабіна (або аналог)</t>
  </si>
  <si>
    <t xml:space="preserve">ОЗ1018349399 01.06.2021</t>
  </si>
  <si>
    <t xml:space="preserve">ТОВ "Арсенал-2"</t>
  </si>
  <si>
    <t xml:space="preserve">АГП Comet 19, с установкой на шасси Iveco Daily 60C15D 4х2 (7 мест) (або аналог)</t>
  </si>
  <si>
    <t xml:space="preserve">ОЗ1018363386 16.06.2021</t>
  </si>
  <si>
    <t xml:space="preserve">ТОВ" ТОРГОВИЙ ДІМ ТЕХКОМПЛЕКТ"</t>
  </si>
  <si>
    <t xml:space="preserve">Електротехнічна лабораторія ЕТЛ-35К на базі автомобіля Peugeot Boxer 435 L3H2 (4х4 повний привід) (або аналог)</t>
  </si>
  <si>
    <t xml:space="preserve">ОЗ1018438399 22.12.2021</t>
  </si>
  <si>
    <t xml:space="preserve">ТОВ "КПФ "Промікс"</t>
  </si>
  <si>
    <t xml:space="preserve">Volkswagen T6 Kombi LR (або аналог)</t>
  </si>
  <si>
    <t xml:space="preserve">ОЗ1018328222 26.03.2021</t>
  </si>
  <si>
    <t xml:space="preserve">ТОВ "ЮГ-АВТО"</t>
  </si>
  <si>
    <t xml:space="preserve">Volkswagen T6 Kasten LR (або аналог)</t>
  </si>
  <si>
    <t xml:space="preserve">ОЗ1018328223 26.03.2021, ОЗ1018338334 11.05.2021, ОЗ1018341861 11.05.2021</t>
  </si>
  <si>
    <t xml:space="preserve">АГП Dasan DS300 30м на шасі МАЗ 5302 4*4 (або аналог)</t>
  </si>
  <si>
    <t xml:space="preserve">ОЗ1018423642 22.11.2021</t>
  </si>
  <si>
    <t xml:space="preserve">Усього за розділом 6:</t>
  </si>
  <si>
    <t xml:space="preserve">7. Інше</t>
  </si>
  <si>
    <t xml:space="preserve">Бензо-генератор Vitals(або аналог) 5,0 кВт</t>
  </si>
  <si>
    <t xml:space="preserve">Введ.в експл. МНМА1018354904 от 23.06.2021</t>
  </si>
  <si>
    <t xml:space="preserve">ТОВ"ТАЙМ-ЕНЕРДЖІ"</t>
  </si>
  <si>
    <t xml:space="preserve">Перфоратор МАКІТА (або аналог)</t>
  </si>
  <si>
    <t xml:space="preserve">Введ. в експл. МНМА:1018440728, 1018440721, 1018440712, 1018440709, 1018440738, 1018440735,1018440732, 1018440730, 1018440744, 1018440710 30.12.2021, 1018398418  04.10.2021</t>
  </si>
  <si>
    <t xml:space="preserve">ТОВАРИСТВО З ОБМЕЖЕНОЮ ВІДПОВІДАЛЬНІСТЮ"ХОЗКОМПЛЕКТ"</t>
  </si>
  <si>
    <t xml:space="preserve">Дріль-шуруповерт акумуляторний SPARKY (або аналог)</t>
  </si>
  <si>
    <t xml:space="preserve">Введ. в експл. МНМА: 1018428353 16.12.2021, 1018426826 14.12.2021, 1018429467 14.12.2021, 1018429466 14.12.2021, 1018429469 14.12.2021, 1018429471 14.12.2021, 1018426438  14.12.2021, 1018426433 14.12.2021, 1018427421 14.12.2021, 1018426440  14.12.2021, 1018426423 14.12.2021, 1018426428 14.12.2021, 1018435596 15.12.2021, 1018440778 15.12.2021, 1018429514 20.12.2021, 1018428366 22.12.2021, 7572 27.12.2021, 7569 27.12.2021, 7573 27.12.2021, 7568 27.12.2021, 1018440767  27.12.2021</t>
  </si>
  <si>
    <t xml:space="preserve">ТОВ "ХОЗКОМПЛЕКТ"</t>
  </si>
  <si>
    <t xml:space="preserve">Придбання Аналізатора якості електричної енергії типу LINAX PQ 3000 або аналог</t>
  </si>
  <si>
    <t xml:space="preserve">ОЗ1018398618 15.09.2021</t>
  </si>
  <si>
    <t xml:space="preserve">ТОВ "ЕЛ ЕНД ДЖИ МІТЕРІНГ"</t>
  </si>
  <si>
    <t xml:space="preserve">Придбання Аналізатора якості електричної енергії трифазного типу METREL MI2883 або аналог</t>
  </si>
  <si>
    <t xml:space="preserve">ОЗ1018411080 13.10.2021</t>
  </si>
  <si>
    <t xml:space="preserve">ТОВ "ЕТАЛОН-ПРИЛАД"</t>
  </si>
  <si>
    <t xml:space="preserve">Придбання Аналізатора якості електричної енергії трифазного типу METREL MI2892 або аналог</t>
  </si>
  <si>
    <t xml:space="preserve">ОЗ1018387310 31.08.2021</t>
  </si>
  <si>
    <t xml:space="preserve">Придбання перевірочної апаратури Випробувальна установка “РЗА-Тестер” в комплекті з трансформатором напруги ТН-600  або аналог</t>
  </si>
  <si>
    <t xml:space="preserve">ОЗ1018411079 11.10.2021</t>
  </si>
  <si>
    <t xml:space="preserve">Пристрій для перевірки простих пристроїв РЗА типу Compano 100 (або аналог)</t>
  </si>
  <si>
    <t xml:space="preserve">ОЗ1018387611 16.08.2021</t>
  </si>
  <si>
    <t xml:space="preserve">Вольтамперфазометр  МІРА-А (або аналог)</t>
  </si>
  <si>
    <t xml:space="preserve">ОЗ1018365879  16.06.2021</t>
  </si>
  <si>
    <t xml:space="preserve">Дизельний сварочний  генератор  EnerSol   6,6 кВт (або аналог)</t>
  </si>
  <si>
    <t xml:space="preserve">ОЗ1018366609, ОЗ1018366608 30.07.2021</t>
  </si>
  <si>
    <t xml:space="preserve">Блок монтажний Гарт 01404 (2т)  (або аналог)</t>
  </si>
  <si>
    <t xml:space="preserve">Введ. в експл. МНМА 26, 27 31.12.2021</t>
  </si>
  <si>
    <t xml:space="preserve">Блок монтажний М 1 Р-6 (або аналог)</t>
  </si>
  <si>
    <t xml:space="preserve">Введ.в експл. МНМА 131 16.07.2021</t>
  </si>
  <si>
    <t xml:space="preserve">ТОВ "ЮГСВЕТ"</t>
  </si>
  <si>
    <t xml:space="preserve">Висоторіз  Stihl HT 133 (або аналог)</t>
  </si>
  <si>
    <t xml:space="preserve">Введ.в експлуатацію МНМА 1018440707, 1018440697, 1018440695 30.12.2021, 203 11.10.2021</t>
  </si>
  <si>
    <t xml:space="preserve">ПП "ТЕХКОМПЛЕКТ"</t>
  </si>
  <si>
    <t xml:space="preserve">Монтажний затискач  СТ102.501 (або аналог)</t>
  </si>
  <si>
    <t xml:space="preserve">Введ.в експл.МНМА 131 16.07.2021</t>
  </si>
  <si>
    <t xml:space="preserve">ФОП Собко Ірина Олександрівна</t>
  </si>
  <si>
    <t xml:space="preserve">Ножиці секторні НС-30 (або аналог)</t>
  </si>
  <si>
    <t xml:space="preserve">Введ.в експл.МНМА1018402925 22.10.2021, 1018432823 01.12.2021</t>
  </si>
  <si>
    <t xml:space="preserve">Лебідка з функцією реверсу ST 116/1 (або аналог)</t>
  </si>
  <si>
    <t xml:space="preserve">Введ.в експл. МНМА 204 13.10.2021</t>
  </si>
  <si>
    <t xml:space="preserve">Пристрій для зняття оболонки,ізоляції та напівпровідного шару з кабеля з ізоляцією зі зшитого поліетилена СИ-60У SHTOK (або аналог)</t>
  </si>
  <si>
    <t xml:space="preserve">Введ.в експл. МНМА 1018438405 22.12.2021</t>
  </si>
  <si>
    <t xml:space="preserve"> ТОВ"ХОЗКОМПЛЕКТ"</t>
  </si>
  <si>
    <t xml:space="preserve">Колонка насадочна для хроматографа «Кристал 2000М» Haye Sep №80/100 або аналог</t>
  </si>
  <si>
    <t xml:space="preserve">Введ.в експлуатацію МНМА1018379684 25.08.2021, 1018440691 30.12.2021</t>
  </si>
  <si>
    <t xml:space="preserve">Колонка насадочна для хроматографа «Кристал 2000М» СаА 0,2/0,4мм або аналог</t>
  </si>
  <si>
    <t xml:space="preserve">Прилад для визначення вологовмісту трансформаторного масла кулонометр WTK або аналог</t>
  </si>
  <si>
    <t xml:space="preserve">ОЗ1018365878  02.06.2021</t>
  </si>
  <si>
    <t xml:space="preserve">Аквадистиллятор DE-10 або аналог</t>
  </si>
  <si>
    <t xml:space="preserve">Введ. в експл. МНМА1018379987 26.08.2021</t>
  </si>
  <si>
    <t xml:space="preserve">ТОВ"ПОЛТАВА МЕДОБЛАДНАННЯ"</t>
  </si>
  <si>
    <t xml:space="preserve">Цифровий кабельний рефлектометр CFL-8 або аналог</t>
  </si>
  <si>
    <t xml:space="preserve">Введ. в експл. МНМА1018415967 23.11.2021</t>
  </si>
  <si>
    <t xml:space="preserve">23</t>
  </si>
  <si>
    <t xml:space="preserve">Вимірювач опору ізоляції (мегометр) Е6-24 або аналог</t>
  </si>
  <si>
    <t xml:space="preserve">Введ. в експл. МНМА1018398628 12.10.2021</t>
  </si>
  <si>
    <t xml:space="preserve">24</t>
  </si>
  <si>
    <t xml:space="preserve">Автотрансформатор масляний однофазний для плавного регулювання напруги змінного струму промислової частоти (РНО) 50 Гц, 40А або анлог</t>
  </si>
  <si>
    <t xml:space="preserve">Введ.в експлуатацію МНМА 1018379684 25.08.2021</t>
  </si>
  <si>
    <t xml:space="preserve">25</t>
  </si>
  <si>
    <t xml:space="preserve">Переносний цифровий покажчик Гармоніка Е 125 або аналог для визначення місця однофазного замикання на землю у ПЛ напругою 6-35 кВ (або аналог)</t>
  </si>
  <si>
    <t xml:space="preserve">Введ. в експл. МНМА:1018432848 01.12.2021, 1018429466 14.12.2021, 1018429469 14.12.2021, 1018429471 14.12.2021, 1018429474 14.12.2021, 1018427375  20.12.2021, 1018429146 22.12.2021, 1018428366 22.12.2021, 1018440832 22.12.2021, 7569 27.12.2021, 7571 27.12.2021, 7574 27.12.2021, 7570 27.12.2021, 7575 27.12.2021, 1018440767 27.12.2021, 1018430342 28.12.2021, 1018441563 30.12.2021, 1018432853 30.12.2021, 1018432844 30.12.2021, 1018432852 31.12.2021, 1018432850 31.12.2021</t>
  </si>
  <si>
    <t xml:space="preserve">26</t>
  </si>
  <si>
    <t xml:space="preserve">Подрібнювач гілок ARPAL АМ-120БД-К (або аналог)</t>
  </si>
  <si>
    <t xml:space="preserve">ОЗ1018390782 22.09.2021</t>
  </si>
  <si>
    <t xml:space="preserve">ТОВ"ХОЗКОМПЛЕКТ"</t>
  </si>
  <si>
    <t xml:space="preserve">27</t>
  </si>
  <si>
    <t xml:space="preserve">Бензопили Shtil 230 або аналог</t>
  </si>
  <si>
    <t xml:space="preserve">Введ. в експл. МНМА:1018363582 14.07.2021, 5586 25.06.2021, 5587 25.06.2021, 1018352146 16.06.2021, 1018352142 16.06.2021,1018351747 15.06.2021,1018352141 14.06.2021,1018352034 11.06.2021, 1018352050 11.06.2021, 1018349300 09.06.2021, 1018349298 09.06.2021,  1018349909 02.06.2021, 1018351067  02.06.2021, 1018349401 01.06.2021, 1018349313 01.06.2021, 1018349316 01.06.2021, 1018387051 20.12.2021, 1018400930 01.10.2021,1018387047 13.09.2021, 1018387050  13.09.2021, 1018373280 02.08.2021, 1018373263 30.07.2021, 1018366702 15.07.2021, 1018352149 16.06.2021, 1018351806 15.06.2021</t>
  </si>
  <si>
    <t xml:space="preserve">28</t>
  </si>
  <si>
    <t xml:space="preserve">Технічне переоснащення внутрішньооб'єктових мереж (водопостачання, водовідведення) будівель для задоволення санітарних потреб у смт.Чаплинка (Чаплинське ВДРМ)</t>
  </si>
  <si>
    <t xml:space="preserve">Прибуток (обов`язкові реінвестиції): 432,96
Економія за 2019-2020 роки: 21,77</t>
  </si>
  <si>
    <t xml:space="preserve">ОЗ-2 3 від 31.12.2021</t>
  </si>
  <si>
    <t xml:space="preserve">ДП "САНТЕХКОМПЛЕКТ" ПрАТ"САНТЕХКОМПЛЕКТ",ПП "ТПК"Медвейс",ТОВ "ЛКМ ТРЕЙДИНГ",ТОВ " ОСНОВА  ЮГ ЛІМІТЕД",ТОВ"ПРОФІ-ТОРГ",ТОВ "СПЕЦКОЛОР",ТОВ" ТАВРІЯ-БЕТОН",ТОВ"ХОЗКОМПЛЕКТ",ТОВ"БУДМАРКЕТ ГРУП",ТОВ "Гудвіл",ТОВ "ЕПІЦЕНТР К",ТОВ "Профі-Лайт",ТОВ "Торговий дім Одеського кабельного заводу "Одескабель",ТОВ "ЮГСВЕТ"</t>
  </si>
  <si>
    <t xml:space="preserve">29</t>
  </si>
  <si>
    <t xml:space="preserve">Технічне переоснащення внутрішньооб'єктових мереж (водопостачання, водовідведення) будівель для задоволення санітарних потреб у м.Олешки (Олешківське ВДРМ)</t>
  </si>
  <si>
    <t xml:space="preserve">Економія за 2019-2020 роки: 337,18  Прибуток (обов`язкові реінвестиції): 172,94</t>
  </si>
  <si>
    <t xml:space="preserve">ОЗ-2 1  від 26.11.2021</t>
  </si>
  <si>
    <t xml:space="preserve">Усього за розділом 7:</t>
  </si>
  <si>
    <t xml:space="preserve">Усього за програмою:</t>
  </si>
</sst>
</file>

<file path=xl/styles.xml><?xml version="1.0" encoding="utf-8"?>
<styleSheet xmlns="http://schemas.openxmlformats.org/spreadsheetml/2006/main">
  <numFmts count="11">
    <numFmt numFmtId="164" formatCode="General"/>
    <numFmt numFmtId="165" formatCode="DD/MM/YYYY"/>
    <numFmt numFmtId="166" formatCode="#,##0.00"/>
    <numFmt numFmtId="167" formatCode="0.00%"/>
    <numFmt numFmtId="168" formatCode="#,##0.00;[RED]\-#,##0.00"/>
    <numFmt numFmtId="169" formatCode="0.00"/>
    <numFmt numFmtId="170" formatCode="_-* #,##0.00_-;\-* #,##0.00_-;_-* \-??_-;_-@_-"/>
    <numFmt numFmtId="171" formatCode="#,##0.0_ ;[RED]\-#,##0.0\ "/>
    <numFmt numFmtId="172" formatCode="#0.##"/>
    <numFmt numFmtId="173" formatCode="@"/>
    <numFmt numFmtId="174" formatCode="#,##0.00;\-#,##0.00"/>
  </numFmts>
  <fonts count="43">
    <font>
      <sz val="11"/>
      <color rgb="FF000000"/>
      <name val="Arial Cyr"/>
      <family val="0"/>
      <charset val="204"/>
    </font>
    <font>
      <sz val="10"/>
      <name val="Arial"/>
      <family val="0"/>
      <charset val="204"/>
    </font>
    <font>
      <sz val="10"/>
      <name val="Arial"/>
      <family val="0"/>
      <charset val="204"/>
    </font>
    <font>
      <sz val="10"/>
      <name val="Arial"/>
      <family val="0"/>
      <charset val="204"/>
    </font>
    <font>
      <sz val="10"/>
      <name val="Times New Roman"/>
      <family val="1"/>
      <charset val="204"/>
    </font>
    <font>
      <sz val="11"/>
      <color rgb="FF000000"/>
      <name val="Calibri"/>
      <family val="2"/>
      <charset val="204"/>
    </font>
    <font>
      <sz val="11"/>
      <color rgb="FFFFFFFF"/>
      <name val="Calibri"/>
      <family val="2"/>
      <charset val="204"/>
    </font>
    <font>
      <sz val="10"/>
      <name val="Arial Cyr"/>
      <family val="2"/>
      <charset val="204"/>
    </font>
    <font>
      <sz val="10"/>
      <name val="Arial"/>
      <family val="2"/>
      <charset val="204"/>
    </font>
    <font>
      <sz val="10"/>
      <name val="Arial Cyr"/>
      <family val="0"/>
      <charset val="204"/>
    </font>
    <font>
      <sz val="11"/>
      <color rgb="FF333399"/>
      <name val="Calibri"/>
      <family val="2"/>
      <charset val="204"/>
    </font>
    <font>
      <sz val="11"/>
      <color rgb="FF008000"/>
      <name val="Calibri"/>
      <family val="2"/>
      <charset val="204"/>
    </font>
    <font>
      <sz val="11"/>
      <color rgb="FFFF9900"/>
      <name val="Calibri"/>
      <family val="2"/>
      <charset val="204"/>
    </font>
    <font>
      <b val="true"/>
      <sz val="11"/>
      <color rgb="FFFFFFFF"/>
      <name val="Calibri"/>
      <family val="2"/>
      <charset val="204"/>
    </font>
    <font>
      <b val="true"/>
      <sz val="18"/>
      <color rgb="FF003366"/>
      <name val="Cambria"/>
      <family val="2"/>
      <charset val="204"/>
    </font>
    <font>
      <sz val="11"/>
      <color rgb="FF993300"/>
      <name val="Calibri"/>
      <family val="2"/>
      <charset val="204"/>
    </font>
    <font>
      <b val="true"/>
      <sz val="11"/>
      <color rgb="FFFF9900"/>
      <name val="Calibri"/>
      <family val="2"/>
      <charset val="204"/>
    </font>
    <font>
      <sz val="10"/>
      <name val="Arial CE"/>
      <family val="0"/>
      <charset val="204"/>
    </font>
    <font>
      <sz val="11"/>
      <color rgb="FF800080"/>
      <name val="Calibri"/>
      <family val="2"/>
      <charset val="204"/>
    </font>
    <font>
      <b val="true"/>
      <sz val="11"/>
      <color rgb="FF000000"/>
      <name val="Calibri"/>
      <family val="2"/>
      <charset val="204"/>
    </font>
    <font>
      <b val="true"/>
      <sz val="11"/>
      <color rgb="FF333333"/>
      <name val="Calibri"/>
      <family val="2"/>
      <charset val="204"/>
    </font>
    <font>
      <sz val="10"/>
      <name val="PragmaticaCTT"/>
      <family val="0"/>
      <charset val="204"/>
    </font>
    <font>
      <sz val="11"/>
      <color rgb="FFFF0000"/>
      <name val="Calibri"/>
      <family val="2"/>
      <charset val="204"/>
    </font>
    <font>
      <i val="true"/>
      <sz val="11"/>
      <color rgb="FF808080"/>
      <name val="Calibri"/>
      <family val="2"/>
      <charset val="204"/>
    </font>
    <font>
      <b val="true"/>
      <sz val="14"/>
      <name val="Times New Roman"/>
      <family val="1"/>
      <charset val="204"/>
    </font>
    <font>
      <b val="true"/>
      <sz val="12"/>
      <name val="Times New Roman"/>
      <family val="1"/>
      <charset val="204"/>
    </font>
    <font>
      <b val="true"/>
      <sz val="11"/>
      <name val="Times New Roman"/>
      <family val="1"/>
      <charset val="204"/>
    </font>
    <font>
      <sz val="12"/>
      <name val="Times New Roman"/>
      <family val="1"/>
      <charset val="204"/>
    </font>
    <font>
      <b val="true"/>
      <sz val="14"/>
      <name val="Times New Roman"/>
      <family val="1"/>
      <charset val="1"/>
    </font>
    <font>
      <sz val="14"/>
      <name val="Times New Roman"/>
      <family val="1"/>
      <charset val="1"/>
    </font>
    <font>
      <sz val="11"/>
      <name val="Times New Roman"/>
      <family val="1"/>
      <charset val="204"/>
    </font>
    <font>
      <sz val="14"/>
      <color rgb="FF000000"/>
      <name val="Times New Roman"/>
      <family val="1"/>
      <charset val="1"/>
    </font>
    <font>
      <sz val="10"/>
      <color rgb="FF000000"/>
      <name val="Times New Roman"/>
      <family val="1"/>
      <charset val="1"/>
    </font>
    <font>
      <sz val="11"/>
      <color rgb="FF000000"/>
      <name val="Times New Roman"/>
      <family val="1"/>
      <charset val="1"/>
    </font>
    <font>
      <sz val="14"/>
      <color rgb="FF000000"/>
      <name val="Times New Roman"/>
      <family val="1"/>
      <charset val="204"/>
    </font>
    <font>
      <sz val="13"/>
      <color rgb="FF000000"/>
      <name val="Times New Roman"/>
      <family val="1"/>
      <charset val="1"/>
    </font>
    <font>
      <sz val="12"/>
      <color rgb="FF000000"/>
      <name val="Times New Roman"/>
      <family val="2"/>
      <charset val="1"/>
    </font>
    <font>
      <sz val="12"/>
      <name val="Times New Roman"/>
      <family val="1"/>
      <charset val="1"/>
    </font>
    <font>
      <sz val="12"/>
      <color rgb="FF000000"/>
      <name val="Times New Roman"/>
      <family val="1"/>
      <charset val="1"/>
    </font>
    <font>
      <sz val="12"/>
      <color rgb="FF000000"/>
      <name val="Times New Roman"/>
      <family val="2"/>
      <charset val="204"/>
    </font>
    <font>
      <b val="true"/>
      <sz val="14"/>
      <color rgb="FF000000"/>
      <name val="Times New Roman"/>
      <family val="1"/>
      <charset val="1"/>
    </font>
    <font>
      <sz val="9"/>
      <name val="Times New Roman"/>
      <family val="2"/>
      <charset val="1"/>
    </font>
    <font>
      <sz val="9"/>
      <color rgb="FF000000"/>
      <name val="Times New Roman"/>
      <family val="2"/>
      <charset val="1"/>
    </font>
  </fonts>
  <fills count="26">
    <fill>
      <patternFill patternType="none"/>
    </fill>
    <fill>
      <patternFill patternType="gray125"/>
    </fill>
    <fill>
      <patternFill patternType="solid">
        <fgColor rgb="FFFFFFFF"/>
        <bgColor rgb="FFFFFFCC"/>
      </patternFill>
    </fill>
    <fill>
      <patternFill patternType="solid">
        <fgColor rgb="FFFFCC99"/>
        <bgColor rgb="FFC0C0C0"/>
      </patternFill>
    </fill>
    <fill>
      <patternFill patternType="solid">
        <fgColor rgb="FFFFFFCC"/>
        <bgColor rgb="FFFFFFFF"/>
      </patternFill>
    </fill>
    <fill>
      <patternFill patternType="solid">
        <fgColor rgb="FFCCFFFF"/>
        <bgColor rgb="FFCCFFFF"/>
      </patternFill>
    </fill>
    <fill>
      <patternFill patternType="solid">
        <fgColor rgb="FFCCCCFF"/>
        <bgColor rgb="FFB4C7DC"/>
      </patternFill>
    </fill>
    <fill>
      <patternFill patternType="solid">
        <fgColor rgb="FFFF99CC"/>
        <bgColor rgb="FFFF8080"/>
      </patternFill>
    </fill>
    <fill>
      <patternFill patternType="solid">
        <fgColor rgb="FFCCFFCC"/>
        <bgColor rgb="FFCCFFFF"/>
      </patternFill>
    </fill>
    <fill>
      <patternFill patternType="solid">
        <fgColor rgb="FFCC99FF"/>
        <bgColor rgb="FFFF99CC"/>
      </patternFill>
    </fill>
    <fill>
      <patternFill patternType="solid">
        <fgColor rgb="FFC0C0C0"/>
        <bgColor rgb="FFB4C7DC"/>
      </patternFill>
    </fill>
    <fill>
      <patternFill patternType="solid">
        <fgColor rgb="FFFF8080"/>
        <bgColor rgb="FFFF99CC"/>
      </patternFill>
    </fill>
    <fill>
      <patternFill patternType="solid">
        <fgColor rgb="FFFFFF99"/>
        <bgColor rgb="FFFFFFCC"/>
      </patternFill>
    </fill>
    <fill>
      <patternFill patternType="solid">
        <fgColor rgb="FF99CCFF"/>
        <bgColor rgb="FFB4C7DC"/>
      </patternFill>
    </fill>
    <fill>
      <patternFill patternType="solid">
        <fgColor rgb="FF00FF00"/>
        <bgColor rgb="FF33CCCC"/>
      </patternFill>
    </fill>
    <fill>
      <patternFill patternType="solid">
        <fgColor rgb="FFFFCC00"/>
        <bgColor rgb="FFFFFF00"/>
      </patternFill>
    </fill>
    <fill>
      <patternFill patternType="solid">
        <fgColor rgb="FF33CCCC"/>
        <bgColor rgb="FF00CCFF"/>
      </patternFill>
    </fill>
    <fill>
      <patternFill patternType="solid">
        <fgColor rgb="FF0066CC"/>
        <bgColor rgb="FF008080"/>
      </patternFill>
    </fill>
    <fill>
      <patternFill patternType="solid">
        <fgColor rgb="FF800080"/>
        <bgColor rgb="FF800080"/>
      </patternFill>
    </fill>
    <fill>
      <patternFill patternType="solid">
        <fgColor rgb="FFFF9900"/>
        <bgColor rgb="FFFFCC00"/>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969696"/>
        <bgColor rgb="FF808080"/>
      </patternFill>
    </fill>
    <fill>
      <patternFill patternType="solid">
        <fgColor rgb="FFB4C7DC"/>
        <bgColor rgb="FFC0C0C0"/>
      </patternFill>
    </fill>
  </fills>
  <borders count="14">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right/>
      <top/>
      <bottom style="double">
        <color rgb="FFFF9900"/>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right/>
      <top style="thin">
        <color rgb="FF333399"/>
      </top>
      <bottom style="double">
        <color rgb="FF333399"/>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hair"/>
      <top style="thin"/>
      <bottom style="thin"/>
      <diagonal/>
    </border>
    <border diagonalUp="false" diagonalDown="false">
      <left style="hair"/>
      <right style="hair"/>
      <top style="hair"/>
      <bottom style="hair"/>
      <diagonal/>
    </border>
    <border diagonalUp="false" diagonalDown="false">
      <left style="thin"/>
      <right/>
      <top style="thin"/>
      <bottom/>
      <diagonal/>
    </border>
  </borders>
  <cellStyleXfs count="9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5" fillId="2"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5" fillId="4" borderId="0" applyFont="true" applyBorder="false" applyAlignment="true" applyProtection="false">
      <alignment horizontal="general" vertical="bottom" textRotation="0" wrapText="false" indent="0" shrinkToFit="false"/>
    </xf>
    <xf numFmtId="164" fontId="5" fillId="2" borderId="0" applyFont="true" applyBorder="false" applyAlignment="true" applyProtection="false">
      <alignment horizontal="general" vertical="bottom" textRotation="0" wrapText="false" indent="0" shrinkToFit="false"/>
    </xf>
    <xf numFmtId="164" fontId="5" fillId="5"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5" fillId="6" borderId="0" applyFont="true" applyBorder="false" applyAlignment="true" applyProtection="false">
      <alignment horizontal="general" vertical="bottom" textRotation="0" wrapText="false" indent="0" shrinkToFit="false"/>
    </xf>
    <xf numFmtId="164" fontId="5" fillId="7" borderId="0" applyFont="true" applyBorder="false" applyAlignment="true" applyProtection="false">
      <alignment horizontal="general" vertical="bottom" textRotation="0" wrapText="false" indent="0" shrinkToFit="false"/>
    </xf>
    <xf numFmtId="164" fontId="5" fillId="8"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5"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1" borderId="0" applyFont="true" applyBorder="false" applyAlignment="true" applyProtection="false">
      <alignment horizontal="general" vertical="bottom" textRotation="0" wrapText="false" indent="0" shrinkToFit="false"/>
    </xf>
    <xf numFmtId="164" fontId="5" fillId="12"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3"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5" fillId="13" borderId="0" applyFont="true" applyBorder="false" applyAlignment="true" applyProtection="false">
      <alignment horizontal="general" vertical="bottom" textRotation="0" wrapText="false" indent="0" shrinkToFit="false"/>
    </xf>
    <xf numFmtId="164" fontId="5" fillId="11"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13" borderId="0" applyFont="true" applyBorder="false" applyAlignment="true" applyProtection="false">
      <alignment horizontal="general" vertical="bottom" textRotation="0" wrapText="false" indent="0" shrinkToFit="false"/>
    </xf>
    <xf numFmtId="164" fontId="5" fillId="15" borderId="0" applyFont="true" applyBorder="false" applyAlignment="true" applyProtection="false">
      <alignment horizontal="general" vertical="bottom" textRotation="0" wrapText="false" indent="0" shrinkToFit="false"/>
    </xf>
    <xf numFmtId="164" fontId="6" fillId="16" borderId="0" applyFont="true" applyBorder="false" applyAlignment="true" applyProtection="false">
      <alignment horizontal="general" vertical="bottom" textRotation="0" wrapText="false" indent="0" shrinkToFit="false"/>
    </xf>
    <xf numFmtId="164" fontId="6" fillId="11" borderId="0" applyFont="true" applyBorder="false" applyAlignment="true" applyProtection="false">
      <alignment horizontal="general" vertical="bottom" textRotation="0" wrapText="false" indent="0" shrinkToFit="false"/>
    </xf>
    <xf numFmtId="164" fontId="6" fillId="12" borderId="0" applyFont="true" applyBorder="false" applyAlignment="true" applyProtection="false">
      <alignment horizontal="general" vertical="bottom" textRotation="0" wrapText="false" indent="0" shrinkToFit="false"/>
    </xf>
    <xf numFmtId="164" fontId="6" fillId="10" borderId="0" applyFont="true" applyBorder="false" applyAlignment="true" applyProtection="false">
      <alignment horizontal="general" vertical="bottom" textRotation="0" wrapText="false" indent="0" shrinkToFit="false"/>
    </xf>
    <xf numFmtId="164" fontId="6" fillId="16" borderId="0" applyFont="true" applyBorder="false" applyAlignment="true" applyProtection="false">
      <alignment horizontal="general" vertical="bottom" textRotation="0" wrapText="false" indent="0" shrinkToFit="false"/>
    </xf>
    <xf numFmtId="164" fontId="6" fillId="3" borderId="0" applyFont="true" applyBorder="false" applyAlignment="true" applyProtection="false">
      <alignment horizontal="general" vertical="bottom" textRotation="0" wrapText="false" indent="0" shrinkToFit="false"/>
    </xf>
    <xf numFmtId="164" fontId="6" fillId="17" borderId="0" applyFont="true" applyBorder="false" applyAlignment="true" applyProtection="false">
      <alignment horizontal="general" vertical="bottom" textRotation="0" wrapText="false" indent="0" shrinkToFit="false"/>
    </xf>
    <xf numFmtId="164" fontId="6" fillId="11" borderId="0" applyFont="true" applyBorder="false" applyAlignment="true" applyProtection="false">
      <alignment horizontal="general" vertical="bottom" textRotation="0" wrapText="false" indent="0" shrinkToFit="false"/>
    </xf>
    <xf numFmtId="164" fontId="6" fillId="14" borderId="0" applyFont="true" applyBorder="false" applyAlignment="true" applyProtection="false">
      <alignment horizontal="general" vertical="bottom" textRotation="0" wrapText="false" indent="0" shrinkToFit="false"/>
    </xf>
    <xf numFmtId="164" fontId="6" fillId="18" borderId="0" applyFont="true" applyBorder="false" applyAlignment="true" applyProtection="false">
      <alignment horizontal="general" vertical="bottom" textRotation="0" wrapText="false" indent="0" shrinkToFit="false"/>
    </xf>
    <xf numFmtId="164" fontId="6" fillId="16" borderId="0" applyFont="true" applyBorder="false" applyAlignment="true" applyProtection="false">
      <alignment horizontal="general" vertical="bottom" textRotation="0" wrapText="false" indent="0" shrinkToFit="false"/>
    </xf>
    <xf numFmtId="164" fontId="6" fillId="19" borderId="0" applyFont="true" applyBorder="false" applyAlignment="true" applyProtection="false">
      <alignment horizontal="general" vertical="bottom" textRotation="0" wrapText="false" indent="0" shrinkToFit="false"/>
    </xf>
    <xf numFmtId="164" fontId="7"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9"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10" fillId="3" borderId="1" applyFont="true" applyBorder="true" applyAlignment="true" applyProtection="false">
      <alignment horizontal="general" vertical="bottom" textRotation="0" wrapText="false" indent="0" shrinkToFit="false"/>
    </xf>
    <xf numFmtId="164" fontId="11" fillId="8" borderId="0" applyFont="true" applyBorder="false" applyAlignment="true" applyProtection="false">
      <alignment horizontal="general" vertical="bottom" textRotation="0" wrapText="false" indent="0" shrinkToFit="false"/>
    </xf>
    <xf numFmtId="164" fontId="11" fillId="8" borderId="0" applyFont="true" applyBorder="false" applyAlignment="true" applyProtection="false">
      <alignment horizontal="general" vertical="bottom" textRotation="0" wrapText="false" indent="0" shrinkToFit="false"/>
    </xf>
    <xf numFmtId="164" fontId="12" fillId="0" borderId="2" applyFont="true" applyBorder="true" applyAlignment="true" applyProtection="false">
      <alignment horizontal="general" vertical="bottom" textRotation="0" wrapText="false" indent="0" shrinkToFit="false"/>
    </xf>
    <xf numFmtId="164" fontId="6" fillId="20" borderId="0" applyFont="true" applyBorder="false" applyAlignment="true" applyProtection="false">
      <alignment horizontal="general" vertical="bottom" textRotation="0" wrapText="false" indent="0" shrinkToFit="false"/>
    </xf>
    <xf numFmtId="164" fontId="6" fillId="21" borderId="0" applyFont="true" applyBorder="false" applyAlignment="true" applyProtection="false">
      <alignment horizontal="general" vertical="bottom" textRotation="0" wrapText="false" indent="0" shrinkToFit="false"/>
    </xf>
    <xf numFmtId="164" fontId="6" fillId="22" borderId="0" applyFont="true" applyBorder="false" applyAlignment="true" applyProtection="false">
      <alignment horizontal="general" vertical="bottom" textRotation="0" wrapText="false" indent="0" shrinkToFit="false"/>
    </xf>
    <xf numFmtId="164" fontId="6" fillId="18" borderId="0" applyFont="true" applyBorder="false" applyAlignment="true" applyProtection="false">
      <alignment horizontal="general" vertical="bottom" textRotation="0" wrapText="false" indent="0" shrinkToFit="false"/>
    </xf>
    <xf numFmtId="164" fontId="6" fillId="16" borderId="0" applyFont="true" applyBorder="false" applyAlignment="true" applyProtection="false">
      <alignment horizontal="general" vertical="bottom" textRotation="0" wrapText="false" indent="0" shrinkToFit="false"/>
    </xf>
    <xf numFmtId="164" fontId="6" fillId="23" borderId="0" applyFont="true" applyBorder="false" applyAlignment="true" applyProtection="false">
      <alignment horizontal="general" vertical="bottom" textRotation="0" wrapText="false" indent="0" shrinkToFit="false"/>
    </xf>
    <xf numFmtId="164" fontId="13" fillId="24" borderId="3" applyFont="true" applyBorder="true" applyAlignment="true" applyProtection="false">
      <alignment horizontal="general" vertical="bottom" textRotation="0" wrapText="false" indent="0" shrinkToFit="false"/>
    </xf>
    <xf numFmtId="164" fontId="14" fillId="0" borderId="0" applyFont="true" applyBorder="false" applyAlignment="true" applyProtection="false">
      <alignment horizontal="general" vertical="bottom" textRotation="0" wrapText="false" indent="0" shrinkToFit="false"/>
    </xf>
    <xf numFmtId="164" fontId="15" fillId="12" borderId="0" applyFont="true" applyBorder="false" applyAlignment="true" applyProtection="false">
      <alignment horizontal="general" vertical="bottom" textRotation="0" wrapText="false" indent="0" shrinkToFit="false"/>
    </xf>
    <xf numFmtId="164" fontId="16" fillId="10" borderId="1" applyFont="true" applyBorder="tru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17"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18" fillId="7" borderId="0" applyFont="true" applyBorder="false" applyAlignment="true" applyProtection="false">
      <alignment horizontal="general" vertical="bottom" textRotation="0" wrapText="false" indent="0" shrinkToFit="false"/>
    </xf>
    <xf numFmtId="164" fontId="8" fillId="4" borderId="4" applyFont="true" applyBorder="true" applyAlignment="true" applyProtection="false">
      <alignment horizontal="general" vertical="bottom" textRotation="0" wrapText="false" indent="0" shrinkToFit="false"/>
    </xf>
    <xf numFmtId="164" fontId="19" fillId="0" borderId="5" applyFont="true" applyBorder="true" applyAlignment="true" applyProtection="false">
      <alignment horizontal="general" vertical="bottom" textRotation="0" wrapText="false" indent="0" shrinkToFit="false"/>
    </xf>
    <xf numFmtId="164" fontId="20" fillId="10" borderId="6" applyFont="true" applyBorder="true" applyAlignment="true" applyProtection="false">
      <alignment horizontal="general" vertical="bottom" textRotation="0" wrapText="false" indent="0" shrinkToFit="false"/>
    </xf>
    <xf numFmtId="164" fontId="20" fillId="10" borderId="6" applyFont="true" applyBorder="true" applyAlignment="true" applyProtection="false">
      <alignment horizontal="general" vertical="bottom" textRotation="0" wrapText="false" indent="0" shrinkToFit="false"/>
    </xf>
    <xf numFmtId="164" fontId="15" fillId="12" borderId="0" applyFont="true" applyBorder="false" applyAlignment="true" applyProtection="false">
      <alignment horizontal="general" vertical="bottom" textRotation="0" wrapText="false" indent="0" shrinkToFit="false"/>
    </xf>
    <xf numFmtId="164" fontId="21" fillId="0" borderId="0" applyFont="true" applyBorder="true" applyAlignment="true" applyProtection="true">
      <alignment horizontal="general" vertical="bottom" textRotation="0" wrapText="false" indent="0" shrinkToFit="false"/>
      <protection locked="true" hidden="false"/>
    </xf>
    <xf numFmtId="164" fontId="22" fillId="0" borderId="0" applyFont="true" applyBorder="false" applyAlignment="true" applyProtection="false">
      <alignment horizontal="general" vertical="bottom" textRotation="0" wrapText="false" indent="0" shrinkToFit="false"/>
    </xf>
    <xf numFmtId="164" fontId="23" fillId="0" borderId="0" applyFont="true" applyBorder="false" applyAlignment="true" applyProtection="false">
      <alignment horizontal="general" vertical="bottom" textRotation="0" wrapText="false" indent="0" shrinkToFit="false"/>
    </xf>
    <xf numFmtId="164" fontId="8"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cellStyleXfs>
  <cellXfs count="109">
    <xf numFmtId="164" fontId="0" fillId="0" borderId="0" xfId="0" applyFont="false" applyBorder="false" applyAlignment="false" applyProtection="false">
      <alignment horizontal="general" vertical="bottom" textRotation="0" wrapText="false" indent="0" shrinkToFit="false"/>
      <protection locked="true" hidden="false"/>
    </xf>
    <xf numFmtId="164" fontId="24" fillId="0" borderId="7" xfId="57" applyFont="true" applyBorder="true" applyAlignment="true" applyProtection="true">
      <alignment horizontal="center" vertical="center" textRotation="0" wrapText="false" indent="0" shrinkToFit="false"/>
      <protection locked="true" hidden="false"/>
    </xf>
    <xf numFmtId="164" fontId="25" fillId="0" borderId="7" xfId="57" applyFont="true" applyBorder="true" applyAlignment="true" applyProtection="true">
      <alignment horizontal="general" vertical="center" textRotation="0" wrapText="false" indent="0" shrinkToFit="false"/>
      <protection locked="true" hidden="false"/>
    </xf>
    <xf numFmtId="164" fontId="26" fillId="0" borderId="8" xfId="57" applyFont="true" applyBorder="true" applyAlignment="true" applyProtection="true">
      <alignment horizontal="center" vertical="center" textRotation="0" wrapText="false" indent="0" shrinkToFit="false"/>
      <protection locked="true" hidden="false"/>
    </xf>
    <xf numFmtId="164" fontId="27" fillId="0" borderId="7" xfId="57" applyFont="true" applyBorder="true" applyAlignment="true" applyProtection="true">
      <alignment horizontal="general" vertical="center" textRotation="0" wrapText="false" indent="0" shrinkToFit="false"/>
      <protection locked="true" hidden="false"/>
    </xf>
    <xf numFmtId="164" fontId="27" fillId="0" borderId="9" xfId="57" applyFont="true" applyBorder="true" applyAlignment="true" applyProtection="true">
      <alignment horizontal="center" vertical="center" textRotation="0" wrapText="false" indent="0" shrinkToFit="false"/>
      <protection locked="true" hidden="false"/>
    </xf>
    <xf numFmtId="165" fontId="27" fillId="0" borderId="10" xfId="57" applyFont="true" applyBorder="true" applyAlignment="true" applyProtection="true">
      <alignment horizontal="center" vertical="center" textRotation="0" wrapText="false" indent="0" shrinkToFit="false"/>
      <protection locked="false" hidden="false"/>
    </xf>
    <xf numFmtId="164" fontId="27" fillId="0" borderId="10" xfId="57" applyFont="true" applyBorder="true" applyAlignment="true" applyProtection="true">
      <alignment horizontal="center" vertical="center" textRotation="0" wrapText="false" indent="0" shrinkToFit="false"/>
      <protection locked="true" hidden="false"/>
    </xf>
    <xf numFmtId="165" fontId="27" fillId="0" borderId="11" xfId="57" applyFont="true" applyBorder="true" applyAlignment="true" applyProtection="true">
      <alignment horizontal="center" vertical="center" textRotation="0" wrapText="false" indent="0" shrinkToFit="false"/>
      <protection locked="false" hidden="false"/>
    </xf>
    <xf numFmtId="164" fontId="27" fillId="0" borderId="7" xfId="57" applyFont="true" applyBorder="true" applyAlignment="true" applyProtection="false">
      <alignment horizontal="general" vertical="center" textRotation="0" wrapText="false" indent="0" shrinkToFit="false"/>
      <protection locked="true" hidden="false"/>
    </xf>
    <xf numFmtId="164" fontId="28" fillId="0" borderId="12" xfId="58" applyFont="true" applyBorder="true" applyAlignment="true" applyProtection="true">
      <alignment horizontal="center" vertical="center" textRotation="0" wrapText="true" indent="0" shrinkToFit="false"/>
      <protection locked="true" hidden="false"/>
    </xf>
    <xf numFmtId="164" fontId="29" fillId="0" borderId="12" xfId="58" applyFont="true" applyBorder="true" applyAlignment="true" applyProtection="true">
      <alignment horizontal="center" vertical="center" textRotation="0" wrapText="true" indent="0" shrinkToFit="false"/>
      <protection locked="true" hidden="false"/>
    </xf>
    <xf numFmtId="164" fontId="29" fillId="2" borderId="12" xfId="58" applyFont="true" applyBorder="true" applyAlignment="true" applyProtection="true">
      <alignment horizontal="center" vertical="center" textRotation="0" wrapText="true" indent="0" shrinkToFit="false"/>
      <protection locked="true" hidden="false"/>
    </xf>
    <xf numFmtId="164" fontId="29" fillId="0" borderId="12" xfId="58" applyFont="true" applyBorder="true" applyAlignment="true" applyProtection="true">
      <alignment horizontal="center" vertical="top" textRotation="0" wrapText="true" indent="0" shrinkToFit="false"/>
      <protection locked="true" hidden="false"/>
    </xf>
    <xf numFmtId="164" fontId="29" fillId="0" borderId="12" xfId="58" applyFont="true" applyBorder="true" applyAlignment="true" applyProtection="true">
      <alignment horizontal="center" vertical="center" textRotation="0" wrapText="false" indent="0" shrinkToFit="false"/>
      <protection locked="true" hidden="false"/>
    </xf>
    <xf numFmtId="166" fontId="29" fillId="0" borderId="12" xfId="58" applyFont="true" applyBorder="true" applyAlignment="true" applyProtection="true">
      <alignment horizontal="center" vertical="center" textRotation="0" wrapText="false" indent="0" shrinkToFit="false"/>
      <protection locked="true" hidden="false"/>
    </xf>
    <xf numFmtId="167" fontId="29" fillId="0" borderId="12" xfId="58" applyFont="true" applyBorder="true" applyAlignment="true" applyProtection="true">
      <alignment horizontal="center" vertical="center" textRotation="0" wrapText="false" indent="0" shrinkToFit="false"/>
      <protection locked="true" hidden="false"/>
    </xf>
    <xf numFmtId="166" fontId="29" fillId="0" borderId="12" xfId="58" applyFont="true" applyBorder="true" applyAlignment="true" applyProtection="true">
      <alignment horizontal="center" vertical="center" textRotation="0" wrapText="false" indent="0" shrinkToFit="false"/>
      <protection locked="false" hidden="false"/>
    </xf>
    <xf numFmtId="164" fontId="30" fillId="0" borderId="0" xfId="58" applyFont="true" applyBorder="false" applyAlignment="false" applyProtection="true">
      <alignment horizontal="general" vertical="bottom" textRotation="0" wrapText="false" indent="0" shrinkToFit="false"/>
      <protection locked="true" hidden="false"/>
    </xf>
    <xf numFmtId="164" fontId="8" fillId="0" borderId="0" xfId="58" applyFont="true" applyBorder="false" applyAlignment="false" applyProtection="true">
      <alignment horizontal="general" vertical="bottom" textRotation="0" wrapText="false" indent="0" shrinkToFit="false"/>
      <protection locked="true" hidden="false"/>
    </xf>
    <xf numFmtId="164" fontId="31" fillId="0" borderId="0" xfId="0" applyFont="true" applyBorder="true" applyAlignment="true" applyProtection="true">
      <alignment horizontal="center" vertical="center" textRotation="0" wrapText="true" indent="0" shrinkToFit="false"/>
      <protection locked="false" hidden="false"/>
    </xf>
    <xf numFmtId="164" fontId="31" fillId="0" borderId="0" xfId="0" applyFont="true" applyBorder="false" applyAlignment="false" applyProtection="false">
      <alignment horizontal="general" vertical="bottom" textRotation="0" wrapText="false" indent="0" shrinkToFit="false"/>
      <protection locked="true" hidden="false"/>
    </xf>
    <xf numFmtId="164" fontId="31" fillId="0" borderId="0" xfId="0" applyFont="true" applyBorder="true" applyAlignment="true" applyProtection="true">
      <alignment horizontal="left" vertical="center" textRotation="0" wrapText="true" indent="0" shrinkToFit="false"/>
      <protection locked="true" hidden="false"/>
    </xf>
    <xf numFmtId="164" fontId="32" fillId="0" borderId="0" xfId="0" applyFont="true" applyBorder="true" applyAlignment="true" applyProtection="true">
      <alignment horizontal="left" vertical="center" textRotation="0" wrapText="true" indent="0" shrinkToFit="false"/>
      <protection locked="true" hidden="false"/>
    </xf>
    <xf numFmtId="164" fontId="33" fillId="0" borderId="0" xfId="0" applyFont="true" applyBorder="true" applyAlignment="true" applyProtection="true">
      <alignment horizontal="general" vertical="bottom" textRotation="0" wrapText="true" indent="0" shrinkToFit="false"/>
      <protection locked="false" hidden="false"/>
    </xf>
    <xf numFmtId="166" fontId="33" fillId="0" borderId="0" xfId="0" applyFont="true" applyBorder="true" applyAlignment="true" applyProtection="true">
      <alignment horizontal="general" vertical="bottom" textRotation="0" wrapText="true" indent="0" shrinkToFit="false"/>
      <protection locked="false" hidden="false"/>
    </xf>
    <xf numFmtId="164" fontId="33" fillId="0" borderId="0" xfId="0" applyFont="true" applyBorder="false" applyAlignment="false" applyProtection="false">
      <alignment horizontal="general" vertical="bottom" textRotation="0" wrapText="false" indent="0" shrinkToFit="false"/>
      <protection locked="true" hidden="false"/>
    </xf>
    <xf numFmtId="164" fontId="31" fillId="0" borderId="0" xfId="0" applyFont="true" applyBorder="true" applyAlignment="true" applyProtection="true">
      <alignment horizontal="general" vertical="bottom" textRotation="0" wrapText="true" indent="0" shrinkToFit="false"/>
      <protection locked="false" hidden="false"/>
    </xf>
    <xf numFmtId="164" fontId="33" fillId="0" borderId="0" xfId="0" applyFont="true" applyBorder="true" applyAlignment="true" applyProtection="true">
      <alignment horizontal="left" vertical="top" textRotation="0" wrapText="true" indent="0" shrinkToFit="false"/>
      <protection locked="true" hidden="false"/>
    </xf>
    <xf numFmtId="164" fontId="31" fillId="0" borderId="0" xfId="0" applyFont="true" applyBorder="true" applyAlignment="true" applyProtection="true">
      <alignment horizontal="left" vertical="top" textRotation="0" wrapText="true" indent="0" shrinkToFit="false"/>
      <protection locked="true" hidden="false"/>
    </xf>
    <xf numFmtId="164" fontId="31" fillId="0" borderId="0" xfId="0" applyFont="true" applyBorder="true" applyAlignment="true" applyProtection="true">
      <alignment horizontal="left" vertical="center" textRotation="0" wrapText="true" indent="0" shrinkToFit="false"/>
      <protection locked="false" hidden="false"/>
    </xf>
    <xf numFmtId="164" fontId="31" fillId="0" borderId="0" xfId="0" applyFont="true" applyBorder="true" applyAlignment="true" applyProtection="true">
      <alignment horizontal="left" vertical="top" textRotation="0" wrapText="true" indent="0" shrinkToFit="false"/>
      <protection locked="false" hidden="false"/>
    </xf>
    <xf numFmtId="164" fontId="27" fillId="0" borderId="0" xfId="77" applyFont="true" applyBorder="false" applyAlignment="true" applyProtection="true">
      <alignment horizontal="general" vertical="bottom" textRotation="0" wrapText="false" indent="0" shrinkToFit="false"/>
      <protection locked="true" hidden="true"/>
    </xf>
    <xf numFmtId="164" fontId="4" fillId="0" borderId="0" xfId="77" applyFont="true" applyBorder="false" applyAlignment="true" applyProtection="true">
      <alignment horizontal="general" vertical="bottom" textRotation="0" wrapText="false" indent="0" shrinkToFit="false"/>
      <protection locked="true" hidden="true"/>
    </xf>
    <xf numFmtId="164" fontId="4" fillId="0" borderId="0" xfId="77" applyFont="true" applyBorder="false" applyAlignment="true" applyProtection="true">
      <alignment horizontal="center" vertical="bottom" textRotation="0" wrapText="false" indent="0" shrinkToFit="false"/>
      <protection locked="true" hidden="true"/>
    </xf>
    <xf numFmtId="164" fontId="33" fillId="0" borderId="0" xfId="0" applyFont="true" applyBorder="true" applyAlignment="true" applyProtection="true">
      <alignment horizontal="left" vertical="top" textRotation="0" wrapText="true" indent="0" shrinkToFit="false"/>
      <protection locked="false" hidden="false"/>
    </xf>
    <xf numFmtId="164" fontId="4" fillId="0" borderId="0" xfId="77" applyFont="true" applyBorder="false" applyAlignment="true" applyProtection="true">
      <alignment horizontal="left" vertical="bottom" textRotation="0" wrapText="false" indent="15" shrinkToFit="false"/>
      <protection locked="true" hidden="true"/>
    </xf>
    <xf numFmtId="164" fontId="4" fillId="0" borderId="0" xfId="58" applyFont="true" applyBorder="false" applyAlignment="false" applyProtection="false">
      <alignment horizontal="general" vertical="bottom" textRotation="0" wrapText="false" indent="0" shrinkToFit="false"/>
      <protection locked="true" hidden="false"/>
    </xf>
    <xf numFmtId="164" fontId="31" fillId="0" borderId="0" xfId="0" applyFont="true" applyBorder="false" applyAlignment="true" applyProtection="false">
      <alignment horizontal="left" vertical="top" textRotation="0" wrapText="false" indent="0" shrinkToFit="false"/>
      <protection locked="true" hidden="false"/>
    </xf>
    <xf numFmtId="166" fontId="31" fillId="0" borderId="0" xfId="0" applyFont="true" applyBorder="false" applyAlignment="false" applyProtection="false">
      <alignment horizontal="general" vertical="bottom" textRotation="0" wrapText="false" indent="0" shrinkToFit="false"/>
      <protection locked="true" hidden="false"/>
    </xf>
    <xf numFmtId="166" fontId="31" fillId="0" borderId="12" xfId="0" applyFont="true" applyBorder="true" applyAlignment="true" applyProtection="true">
      <alignment horizontal="center" vertical="center" textRotation="0" wrapText="true" indent="0" shrinkToFit="false"/>
      <protection locked="false" hidden="false"/>
    </xf>
    <xf numFmtId="164" fontId="29" fillId="0" borderId="8" xfId="60" applyFont="true" applyBorder="true" applyAlignment="true" applyProtection="false">
      <alignment horizontal="center" vertical="center" textRotation="0" wrapText="true" indent="0" shrinkToFit="false"/>
      <protection locked="true" hidden="false"/>
    </xf>
    <xf numFmtId="164" fontId="29" fillId="0" borderId="7" xfId="60" applyFont="true" applyBorder="true" applyAlignment="true" applyProtection="false">
      <alignment horizontal="center" vertical="center" textRotation="0" wrapText="true" indent="0" shrinkToFit="false"/>
      <protection locked="true" hidden="false"/>
    </xf>
    <xf numFmtId="164" fontId="29" fillId="0" borderId="9" xfId="60" applyFont="true" applyBorder="true" applyAlignment="true" applyProtection="false">
      <alignment horizontal="left" vertical="top" textRotation="0" wrapText="true" indent="0" shrinkToFit="false"/>
      <protection locked="true" hidden="false"/>
    </xf>
    <xf numFmtId="164" fontId="29" fillId="0" borderId="7" xfId="59" applyFont="true" applyBorder="true" applyAlignment="true" applyProtection="false">
      <alignment horizontal="center" vertical="center" textRotation="0" wrapText="true" indent="0" shrinkToFit="false"/>
      <protection locked="true" hidden="false"/>
    </xf>
    <xf numFmtId="164" fontId="29" fillId="2" borderId="8" xfId="60" applyFont="true" applyBorder="true" applyAlignment="true" applyProtection="false">
      <alignment horizontal="center" vertical="center" textRotation="0" wrapText="true" indent="0" shrinkToFit="false"/>
      <protection locked="true" hidden="false"/>
    </xf>
    <xf numFmtId="166" fontId="29" fillId="2" borderId="7" xfId="60" applyFont="true" applyBorder="true" applyAlignment="true" applyProtection="false">
      <alignment horizontal="center" vertical="center" textRotation="0" wrapText="true" indent="0" shrinkToFit="false"/>
      <protection locked="true" hidden="false"/>
    </xf>
    <xf numFmtId="164" fontId="29" fillId="0" borderId="0" xfId="60" applyFont="true" applyBorder="true" applyAlignment="false" applyProtection="false">
      <alignment horizontal="general" vertical="bottom" textRotation="0" wrapText="false" indent="0" shrinkToFit="false"/>
      <protection locked="true" hidden="false"/>
    </xf>
    <xf numFmtId="164" fontId="29" fillId="0" borderId="9" xfId="60" applyFont="true" applyBorder="true" applyAlignment="true" applyProtection="false">
      <alignment horizontal="center" vertical="center" textRotation="0" wrapText="true" indent="0" shrinkToFit="false"/>
      <protection locked="true" hidden="false"/>
    </xf>
    <xf numFmtId="164" fontId="29" fillId="0" borderId="8" xfId="60" applyFont="true" applyBorder="true" applyAlignment="true" applyProtection="false">
      <alignment horizontal="left" vertical="top" textRotation="0" wrapText="true" indent="0" shrinkToFit="false"/>
      <protection locked="true" hidden="false"/>
    </xf>
    <xf numFmtId="164" fontId="29" fillId="0" borderId="13" xfId="60" applyFont="true" applyBorder="true" applyAlignment="true" applyProtection="false">
      <alignment horizontal="left" vertical="top" textRotation="0" wrapText="true" indent="0" shrinkToFit="false"/>
      <protection locked="true" hidden="false"/>
    </xf>
    <xf numFmtId="164" fontId="28" fillId="0" borderId="0" xfId="60" applyFont="true" applyBorder="true" applyAlignment="true" applyProtection="false">
      <alignment horizontal="left" vertical="bottom" textRotation="0" wrapText="true" indent="0" shrinkToFit="false"/>
      <protection locked="true" hidden="false"/>
    </xf>
    <xf numFmtId="164" fontId="29" fillId="0" borderId="7" xfId="60" applyFont="true" applyBorder="true" applyAlignment="true" applyProtection="false">
      <alignment horizontal="center" vertical="top" textRotation="0" wrapText="true" indent="0" shrinkToFit="false"/>
      <protection locked="true" hidden="false"/>
    </xf>
    <xf numFmtId="164" fontId="29" fillId="0" borderId="7" xfId="60" applyFont="true" applyBorder="true" applyAlignment="true" applyProtection="false">
      <alignment horizontal="left" vertical="top" textRotation="0" wrapText="true" indent="0" shrinkToFit="false"/>
      <protection locked="true" hidden="false"/>
    </xf>
    <xf numFmtId="168" fontId="27" fillId="0" borderId="7" xfId="76" applyFont="true" applyBorder="true" applyAlignment="true" applyProtection="true">
      <alignment horizontal="center" vertical="center" textRotation="0" wrapText="false" indent="0" shrinkToFit="false"/>
      <protection locked="false" hidden="false"/>
    </xf>
    <xf numFmtId="168" fontId="27" fillId="0" borderId="7" xfId="57" applyFont="true" applyBorder="true" applyAlignment="true" applyProtection="true">
      <alignment horizontal="center" vertical="center" textRotation="0" wrapText="false" indent="0" shrinkToFit="false"/>
      <protection locked="false" hidden="false"/>
    </xf>
    <xf numFmtId="164" fontId="28" fillId="25" borderId="7" xfId="60" applyFont="true" applyBorder="true" applyAlignment="true" applyProtection="false">
      <alignment horizontal="left" vertical="center" textRotation="0" wrapText="false" indent="0" shrinkToFit="false"/>
      <protection locked="true" hidden="false"/>
    </xf>
    <xf numFmtId="164" fontId="29" fillId="0" borderId="0" xfId="60" applyFont="true" applyBorder="false" applyAlignment="true" applyProtection="false">
      <alignment horizontal="center" vertical="center" textRotation="0" wrapText="true" indent="0" shrinkToFit="false"/>
      <protection locked="true" hidden="false"/>
    </xf>
    <xf numFmtId="164" fontId="31" fillId="0" borderId="7" xfId="0" applyFont="true" applyBorder="true" applyAlignment="true" applyProtection="true">
      <alignment horizontal="left" vertical="top" textRotation="0" wrapText="true" indent="0" shrinkToFit="false"/>
      <protection locked="true" hidden="false"/>
    </xf>
    <xf numFmtId="166" fontId="31" fillId="0" borderId="7" xfId="0" applyFont="true" applyBorder="true" applyAlignment="true" applyProtection="true">
      <alignment horizontal="left" vertical="top" textRotation="0" wrapText="true" indent="0" shrinkToFit="false"/>
      <protection locked="true" hidden="false"/>
    </xf>
    <xf numFmtId="167" fontId="31" fillId="0" borderId="7" xfId="0" applyFont="true" applyBorder="true" applyAlignment="true" applyProtection="true">
      <alignment horizontal="left" vertical="top" textRotation="0" wrapText="true" indent="0" shrinkToFit="false"/>
      <protection locked="true" hidden="false"/>
    </xf>
    <xf numFmtId="164" fontId="27" fillId="0" borderId="0" xfId="57" applyFont="true" applyBorder="true" applyAlignment="true" applyProtection="true">
      <alignment horizontal="left" vertical="center" textRotation="0" wrapText="true" indent="0" shrinkToFit="false"/>
      <protection locked="true" hidden="false"/>
    </xf>
    <xf numFmtId="169" fontId="29" fillId="0" borderId="12" xfId="0" applyFont="true" applyBorder="true" applyAlignment="true" applyProtection="false">
      <alignment horizontal="left" vertical="top" textRotation="0" wrapText="true" indent="0" shrinkToFit="false"/>
      <protection locked="true" hidden="false"/>
    </xf>
    <xf numFmtId="164" fontId="34" fillId="0" borderId="7" xfId="0" applyFont="true" applyBorder="true" applyAlignment="true" applyProtection="true">
      <alignment horizontal="left" vertical="top" textRotation="0" wrapText="true" indent="0" shrinkToFit="false"/>
      <protection locked="true" hidden="false"/>
    </xf>
    <xf numFmtId="169" fontId="29" fillId="2" borderId="12" xfId="0" applyFont="true" applyBorder="true" applyAlignment="true" applyProtection="false">
      <alignment horizontal="left" vertical="top" textRotation="0" wrapText="true" indent="0" shrinkToFit="false"/>
      <protection locked="true" hidden="false"/>
    </xf>
    <xf numFmtId="169" fontId="31" fillId="0" borderId="12" xfId="0" applyFont="true" applyBorder="true" applyAlignment="true" applyProtection="false">
      <alignment horizontal="left" vertical="top" textRotation="0" wrapText="true" indent="0" shrinkToFit="false"/>
      <protection locked="true" hidden="false"/>
    </xf>
    <xf numFmtId="164" fontId="35" fillId="0" borderId="7" xfId="0" applyFont="true" applyBorder="true" applyAlignment="true" applyProtection="true">
      <alignment horizontal="left" vertical="top" textRotation="0" wrapText="true" indent="0" shrinkToFit="false"/>
      <protection locked="true" hidden="false"/>
    </xf>
    <xf numFmtId="169" fontId="31" fillId="2" borderId="12" xfId="0" applyFont="true" applyBorder="true" applyAlignment="true" applyProtection="false">
      <alignment horizontal="left" vertical="top" textRotation="0" wrapText="true" indent="0" shrinkToFit="false"/>
      <protection locked="true" hidden="false"/>
    </xf>
    <xf numFmtId="170" fontId="28" fillId="25" borderId="7" xfId="60" applyFont="true" applyBorder="true" applyAlignment="true" applyProtection="false">
      <alignment horizontal="left" vertical="top" textRotation="0" wrapText="true" indent="0" shrinkToFit="false"/>
      <protection locked="true" hidden="false"/>
    </xf>
    <xf numFmtId="171" fontId="28" fillId="25" borderId="7" xfId="60" applyFont="true" applyBorder="true" applyAlignment="true" applyProtection="false">
      <alignment horizontal="left" vertical="top" textRotation="0" wrapText="true" indent="0" shrinkToFit="false"/>
      <protection locked="true" hidden="false"/>
    </xf>
    <xf numFmtId="164" fontId="28" fillId="25" borderId="7" xfId="60" applyFont="true" applyBorder="true" applyAlignment="true" applyProtection="false">
      <alignment horizontal="left" vertical="top" textRotation="0" wrapText="true" indent="0" shrinkToFit="false"/>
      <protection locked="true" hidden="false"/>
    </xf>
    <xf numFmtId="164" fontId="29" fillId="25" borderId="7" xfId="60" applyFont="true" applyBorder="true" applyAlignment="true" applyProtection="false">
      <alignment horizontal="left" vertical="top" textRotation="0" wrapText="true" indent="0" shrinkToFit="false"/>
      <protection locked="true" hidden="false"/>
    </xf>
    <xf numFmtId="164" fontId="29" fillId="0" borderId="0" xfId="60" applyFont="true" applyBorder="true" applyAlignment="true" applyProtection="false">
      <alignment horizontal="center" vertical="center" textRotation="0" wrapText="true" indent="0" shrinkToFit="false"/>
      <protection locked="true" hidden="false"/>
    </xf>
    <xf numFmtId="164" fontId="28" fillId="0" borderId="0" xfId="60" applyFont="true" applyBorder="true" applyAlignment="true" applyProtection="false">
      <alignment horizontal="left" vertical="bottom" textRotation="0" wrapText="false" indent="0" shrinkToFit="false"/>
      <protection locked="true" hidden="false"/>
    </xf>
    <xf numFmtId="164" fontId="36" fillId="0" borderId="7" xfId="0" applyFont="true" applyBorder="true" applyAlignment="true" applyProtection="true">
      <alignment horizontal="left" vertical="top" textRotation="0" wrapText="true" indent="0" shrinkToFit="false"/>
      <protection locked="true" hidden="false"/>
    </xf>
    <xf numFmtId="164" fontId="27" fillId="0" borderId="7" xfId="0" applyFont="true" applyBorder="true" applyAlignment="true" applyProtection="true">
      <alignment horizontal="left" vertical="top" textRotation="0" wrapText="true" indent="0" shrinkToFit="false"/>
      <protection locked="true" hidden="false"/>
    </xf>
    <xf numFmtId="164" fontId="37" fillId="0" borderId="7" xfId="0" applyFont="true" applyBorder="true" applyAlignment="true" applyProtection="true">
      <alignment horizontal="left" vertical="top" textRotation="0" wrapText="true" indent="0" shrinkToFit="false"/>
      <protection locked="true" hidden="false"/>
    </xf>
    <xf numFmtId="164" fontId="38" fillId="0" borderId="7" xfId="0" applyFont="true" applyBorder="true" applyAlignment="true" applyProtection="true">
      <alignment horizontal="left" vertical="top" textRotation="0" wrapText="true" indent="0" shrinkToFit="false"/>
      <protection locked="true" hidden="false"/>
    </xf>
    <xf numFmtId="164" fontId="24" fillId="25" borderId="7" xfId="60" applyFont="true" applyBorder="true" applyAlignment="true" applyProtection="false">
      <alignment horizontal="left" vertical="center" textRotation="0" wrapText="false" indent="0" shrinkToFit="false"/>
      <protection locked="true" hidden="false"/>
    </xf>
    <xf numFmtId="166" fontId="28" fillId="25" borderId="7" xfId="60" applyFont="true" applyBorder="true" applyAlignment="true" applyProtection="false">
      <alignment horizontal="left" vertical="top" textRotation="0" wrapText="true" indent="0" shrinkToFit="false"/>
      <protection locked="true" hidden="false"/>
    </xf>
    <xf numFmtId="166" fontId="40" fillId="25" borderId="7" xfId="0" applyFont="true" applyBorder="true" applyAlignment="true" applyProtection="true">
      <alignment horizontal="left" vertical="top" textRotation="0" wrapText="true" indent="0" shrinkToFit="false"/>
      <protection locked="true" hidden="false"/>
    </xf>
    <xf numFmtId="172" fontId="40" fillId="25" borderId="7" xfId="0" applyFont="true" applyBorder="true" applyAlignment="true" applyProtection="true">
      <alignment horizontal="left" vertical="top" textRotation="0" wrapText="true" indent="0" shrinkToFit="false"/>
      <protection locked="true" hidden="false"/>
    </xf>
    <xf numFmtId="164" fontId="40" fillId="25" borderId="7" xfId="0" applyFont="true" applyBorder="true" applyAlignment="true" applyProtection="true">
      <alignment horizontal="left" vertical="top" textRotation="0" wrapText="true" indent="0" shrinkToFit="false"/>
      <protection locked="true" hidden="false"/>
    </xf>
    <xf numFmtId="166" fontId="31" fillId="25" borderId="7" xfId="0" applyFont="true" applyBorder="true" applyAlignment="true" applyProtection="true">
      <alignment horizontal="left" vertical="top" textRotation="0" wrapText="true" indent="0" shrinkToFit="false"/>
      <protection locked="true" hidden="false"/>
    </xf>
    <xf numFmtId="164" fontId="31" fillId="25" borderId="7" xfId="0" applyFont="true" applyBorder="true" applyAlignment="true" applyProtection="true">
      <alignment horizontal="left" vertical="top" textRotation="0" wrapText="true" indent="0" shrinkToFit="false"/>
      <protection locked="true" hidden="false"/>
    </xf>
    <xf numFmtId="173" fontId="29" fillId="0" borderId="7" xfId="0" applyFont="true" applyBorder="true" applyAlignment="true" applyProtection="true">
      <alignment horizontal="general" vertical="top" textRotation="0" wrapText="true" indent="0" shrinkToFit="false"/>
      <protection locked="false" hidden="false"/>
    </xf>
    <xf numFmtId="164" fontId="41" fillId="0" borderId="7" xfId="0" applyFont="true" applyBorder="true" applyAlignment="true" applyProtection="true">
      <alignment horizontal="left" vertical="top" textRotation="0" wrapText="true" indent="0" shrinkToFit="false"/>
      <protection locked="true" hidden="false"/>
    </xf>
    <xf numFmtId="164" fontId="29" fillId="0" borderId="7" xfId="0" applyFont="true" applyBorder="true" applyAlignment="true" applyProtection="true">
      <alignment horizontal="left" vertical="top" textRotation="0" wrapText="true" indent="0" shrinkToFit="false"/>
      <protection locked="true" hidden="false"/>
    </xf>
    <xf numFmtId="173" fontId="31" fillId="0" borderId="0" xfId="0" applyFont="true" applyBorder="true" applyAlignment="true" applyProtection="true">
      <alignment horizontal="general" vertical="top" textRotation="0" wrapText="true" indent="0" shrinkToFit="false"/>
      <protection locked="false" hidden="false"/>
    </xf>
    <xf numFmtId="164" fontId="29" fillId="0" borderId="9" xfId="89" applyFont="true" applyBorder="true" applyAlignment="true" applyProtection="false">
      <alignment horizontal="left" vertical="center" textRotation="0" wrapText="true" indent="0" shrinkToFit="false"/>
      <protection locked="true" hidden="false"/>
    </xf>
    <xf numFmtId="174" fontId="40" fillId="25" borderId="7" xfId="0" applyFont="true" applyBorder="true" applyAlignment="true" applyProtection="true">
      <alignment horizontal="left" vertical="top" textRotation="0" wrapText="true" indent="0" shrinkToFit="false"/>
      <protection locked="true" hidden="false"/>
    </xf>
    <xf numFmtId="172" fontId="31" fillId="0" borderId="7" xfId="0" applyFont="true" applyBorder="true" applyAlignment="true" applyProtection="true">
      <alignment horizontal="left" vertical="top" textRotation="0" wrapText="true" indent="0" shrinkToFit="false"/>
      <protection locked="true" hidden="false"/>
    </xf>
    <xf numFmtId="164" fontId="29" fillId="0" borderId="7" xfId="0" applyFont="true" applyBorder="true" applyAlignment="true" applyProtection="false">
      <alignment horizontal="general" vertical="bottom" textRotation="0" wrapText="true" indent="0" shrinkToFit="false"/>
      <protection locked="true" hidden="false"/>
    </xf>
    <xf numFmtId="164" fontId="29" fillId="0" borderId="0" xfId="0" applyFont="true" applyBorder="true" applyAlignment="true" applyProtection="false">
      <alignment horizontal="general" vertical="bottom" textRotation="0" wrapText="true" indent="0" shrinkToFit="false"/>
      <protection locked="true" hidden="false"/>
    </xf>
    <xf numFmtId="173" fontId="31" fillId="0" borderId="7" xfId="0" applyFont="true" applyBorder="true" applyAlignment="true" applyProtection="true">
      <alignment horizontal="left" vertical="top" textRotation="0" wrapText="true" indent="0" shrinkToFit="false"/>
      <protection locked="false" hidden="false"/>
    </xf>
    <xf numFmtId="164" fontId="29" fillId="0" borderId="0" xfId="90" applyFont="true" applyBorder="true" applyAlignment="true" applyProtection="false">
      <alignment horizontal="left" vertical="center" textRotation="0" wrapText="false" indent="0" shrinkToFit="false"/>
      <protection locked="true" hidden="false"/>
    </xf>
    <xf numFmtId="164" fontId="29" fillId="0" borderId="7" xfId="90" applyFont="true" applyBorder="true" applyAlignment="true" applyProtection="false">
      <alignment horizontal="left" vertical="center" textRotation="0" wrapText="false" indent="0" shrinkToFit="false"/>
      <protection locked="true" hidden="false"/>
    </xf>
    <xf numFmtId="164" fontId="29" fillId="0" borderId="0" xfId="0" applyFont="true" applyBorder="true" applyAlignment="true" applyProtection="false">
      <alignment horizontal="left" vertical="bottom" textRotation="0" wrapText="false" indent="0" shrinkToFit="false"/>
      <protection locked="true" hidden="false"/>
    </xf>
    <xf numFmtId="173" fontId="31" fillId="0" borderId="0" xfId="0" applyFont="true" applyBorder="true" applyAlignment="true" applyProtection="true">
      <alignment horizontal="left" vertical="top" textRotation="0" wrapText="true" indent="0" shrinkToFit="false"/>
      <protection locked="false" hidden="false"/>
    </xf>
    <xf numFmtId="164" fontId="42" fillId="0" borderId="7" xfId="0" applyFont="true" applyBorder="true" applyAlignment="true" applyProtection="true">
      <alignment horizontal="left" vertical="top" textRotation="0" wrapText="true" indent="0" shrinkToFit="false"/>
      <protection locked="true" hidden="false"/>
    </xf>
    <xf numFmtId="174" fontId="28" fillId="25" borderId="7" xfId="60" applyFont="true" applyBorder="true" applyAlignment="true" applyProtection="false">
      <alignment horizontal="left" vertical="top" textRotation="0" wrapText="true" indent="0" shrinkToFit="false"/>
      <protection locked="true" hidden="false"/>
    </xf>
    <xf numFmtId="174" fontId="28" fillId="25" borderId="7" xfId="60" applyFont="true" applyBorder="true" applyAlignment="true" applyProtection="false">
      <alignment horizontal="left" vertical="center" textRotation="0" wrapText="true" indent="0" shrinkToFit="false"/>
      <protection locked="true" hidden="false"/>
    </xf>
    <xf numFmtId="171" fontId="28" fillId="25" borderId="7" xfId="60" applyFont="true" applyBorder="true" applyAlignment="true" applyProtection="false">
      <alignment horizontal="center" vertical="center" textRotation="0" wrapText="true" indent="0" shrinkToFit="false"/>
      <protection locked="true" hidden="false"/>
    </xf>
    <xf numFmtId="164" fontId="28" fillId="25" borderId="7" xfId="60" applyFont="true" applyBorder="true" applyAlignment="true" applyProtection="false">
      <alignment horizontal="center" vertical="center" textRotation="0" wrapText="true" indent="0" shrinkToFit="false"/>
      <protection locked="true" hidden="false"/>
    </xf>
    <xf numFmtId="166" fontId="28" fillId="25" borderId="7" xfId="60" applyFont="true" applyBorder="true" applyAlignment="true" applyProtection="false">
      <alignment horizontal="left" vertical="center" textRotation="0" wrapText="true" indent="0" shrinkToFit="false"/>
      <protection locked="true" hidden="false"/>
    </xf>
    <xf numFmtId="164" fontId="29" fillId="25" borderId="7" xfId="60" applyFont="true" applyBorder="true" applyAlignment="true" applyProtection="false">
      <alignment horizontal="center" vertical="center" textRotation="0" wrapText="true" indent="0" shrinkToFit="false"/>
      <protection locked="true" hidden="false"/>
    </xf>
    <xf numFmtId="166" fontId="31" fillId="0" borderId="0" xfId="0" applyFont="true" applyBorder="true" applyAlignment="true" applyProtection="true">
      <alignment horizontal="general" vertical="bottom" textRotation="0" wrapText="true" indent="0" shrinkToFit="false"/>
      <protection locked="false" hidden="false"/>
    </xf>
    <xf numFmtId="164" fontId="29" fillId="0" borderId="0" xfId="77" applyFont="true" applyBorder="false" applyAlignment="true" applyProtection="true">
      <alignment horizontal="general" vertical="bottom" textRotation="0" wrapText="false" indent="0" shrinkToFit="false"/>
      <protection locked="true" hidden="true"/>
    </xf>
    <xf numFmtId="164" fontId="29" fillId="0" borderId="0" xfId="77" applyFont="true" applyBorder="false" applyAlignment="true" applyProtection="true">
      <alignment horizontal="center" vertical="bottom" textRotation="0" wrapText="false" indent="0" shrinkToFit="false"/>
      <protection locked="true" hidden="true"/>
    </xf>
  </cellXfs>
  <cellStyles count="77">
    <cellStyle name="Normal" xfId="0" builtinId="0"/>
    <cellStyle name="Comma" xfId="15" builtinId="3"/>
    <cellStyle name="Comma [0]" xfId="16" builtinId="6"/>
    <cellStyle name="Currency" xfId="17" builtinId="4"/>
    <cellStyle name="Currency [0]" xfId="18" builtinId="7"/>
    <cellStyle name="Percent" xfId="19" builtinId="5"/>
    <cellStyle name="&#13;&#10;JournalTemplate=C:\COMFO\CTALK\JOURSTD.TPL&#13;&#10;LbStateAddress=3 3 0 251 1 89 2 311&#13;&#10;LbStateJou" xfId="20"/>
    <cellStyle name="20% - Акцент1" xfId="21"/>
    <cellStyle name="20% - Акцент2" xfId="22"/>
    <cellStyle name="20% - Акцент3" xfId="23"/>
    <cellStyle name="20% - Акцент4" xfId="24"/>
    <cellStyle name="20% - Акцент5" xfId="25"/>
    <cellStyle name="20% - Акцент6" xfId="26"/>
    <cellStyle name="20% – колірна тема 1" xfId="27"/>
    <cellStyle name="20% – колірна тема 2" xfId="28"/>
    <cellStyle name="20% – колірна тема 3" xfId="29"/>
    <cellStyle name="20% – колірна тема 4" xfId="30"/>
    <cellStyle name="20% – колірна тема 5" xfId="31"/>
    <cellStyle name="20% – колірна тема 6" xfId="32"/>
    <cellStyle name="40% - Акцент1" xfId="33"/>
    <cellStyle name="40% - Акцент2" xfId="34"/>
    <cellStyle name="40% - Акцент3" xfId="35"/>
    <cellStyle name="40% - Акцент4" xfId="36"/>
    <cellStyle name="40% - Акцент5" xfId="37"/>
    <cellStyle name="40% - Акцент6" xfId="38"/>
    <cellStyle name="40% – колірна тема 1" xfId="39"/>
    <cellStyle name="40% – колірна тема 2" xfId="40"/>
    <cellStyle name="40% – колірна тема 3" xfId="41"/>
    <cellStyle name="40% – колірна тема 4" xfId="42"/>
    <cellStyle name="40% – колірна тема 5" xfId="43"/>
    <cellStyle name="40% – колірна тема 6" xfId="44"/>
    <cellStyle name="60% - Акцент1" xfId="45"/>
    <cellStyle name="60% - Акцент2" xfId="46"/>
    <cellStyle name="60% - Акцент3" xfId="47"/>
    <cellStyle name="60% - Акцент4" xfId="48"/>
    <cellStyle name="60% - Акцент5" xfId="49"/>
    <cellStyle name="60% - Акцент6" xfId="50"/>
    <cellStyle name="60% – колірна тема 1" xfId="51"/>
    <cellStyle name="60% – колірна тема 2" xfId="52"/>
    <cellStyle name="60% – колірна тема 3" xfId="53"/>
    <cellStyle name="60% – колірна тема 4" xfId="54"/>
    <cellStyle name="60% – колірна тема 5" xfId="55"/>
    <cellStyle name="60% – колірна тема 6" xfId="56"/>
    <cellStyle name="Iau?iue" xfId="57"/>
    <cellStyle name="Iau?iue 2" xfId="58"/>
    <cellStyle name="Iau?iue_dodatok" xfId="59"/>
    <cellStyle name="Iau?iue_dodatok 3" xfId="60"/>
    <cellStyle name="Normal 2" xfId="61"/>
    <cellStyle name="Ввід" xfId="62"/>
    <cellStyle name="Гарний" xfId="63"/>
    <cellStyle name="Добре" xfId="64"/>
    <cellStyle name="Зв'язана клітинка" xfId="65"/>
    <cellStyle name="Колірна тема 1" xfId="66"/>
    <cellStyle name="Колірна тема 2" xfId="67"/>
    <cellStyle name="Колірна тема 3" xfId="68"/>
    <cellStyle name="Колірна тема 4" xfId="69"/>
    <cellStyle name="Колірна тема 5" xfId="70"/>
    <cellStyle name="Колірна тема 6" xfId="71"/>
    <cellStyle name="Контрольна клітинка" xfId="72"/>
    <cellStyle name="Назва" xfId="73"/>
    <cellStyle name="Нейтральний" xfId="74"/>
    <cellStyle name="Обчислення" xfId="75"/>
    <cellStyle name="Обычный 2" xfId="76"/>
    <cellStyle name="Обычный_nkre1" xfId="77"/>
    <cellStyle name="Обычный_tabl_vvodov_vivodov_2021" xfId="78"/>
    <cellStyle name="Обычный_ИП оконч в отчет" xfId="79"/>
    <cellStyle name="Поганий" xfId="80"/>
    <cellStyle name="Примітка" xfId="81"/>
    <cellStyle name="Підсумок" xfId="82"/>
    <cellStyle name="Результат 1" xfId="83"/>
    <cellStyle name="Результат 2" xfId="84"/>
    <cellStyle name="Середній" xfId="85"/>
    <cellStyle name="Стиль 1" xfId="86"/>
    <cellStyle name="Текст попередження" xfId="87"/>
    <cellStyle name="Текст пояснення" xfId="88"/>
    <cellStyle name="Excel_BuiltIn_Пояснение" xfId="89"/>
    <cellStyle name="Excel Built-in Explanatory Text" xfId="9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B4C7DC"/>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2:E5"/>
  <sheetViews>
    <sheetView showFormulas="false" showGridLines="true" showRowColHeaders="true" showZeros="true" rightToLeft="false" tabSelected="false" showOutlineSymbols="true" defaultGridColor="true" view="normal" topLeftCell="A1" colorId="64" zoomScale="106" zoomScaleNormal="106" zoomScalePageLayoutView="100" workbookViewId="0">
      <selection pane="topLeft" activeCell="A1" activeCellId="0" sqref="A1"/>
    </sheetView>
  </sheetViews>
  <sheetFormatPr defaultColWidth="10.55859375" defaultRowHeight="13.8" zeroHeight="false" outlineLevelRow="0" outlineLevelCol="0"/>
  <cols>
    <col collapsed="false" customWidth="true" hidden="false" outlineLevel="0" max="1" min="1" style="0" width="32.02"/>
  </cols>
  <sheetData>
    <row r="2" customFormat="false" ht="19.35" hidden="false" customHeight="false" outlineLevel="0" collapsed="false">
      <c r="A2" s="1" t="s">
        <v>0</v>
      </c>
      <c r="B2" s="1"/>
      <c r="C2" s="1"/>
      <c r="D2" s="1"/>
      <c r="E2" s="1"/>
    </row>
    <row r="3" customFormat="false" ht="15" hidden="false" customHeight="false" outlineLevel="0" collapsed="false">
      <c r="A3" s="2" t="s">
        <v>1</v>
      </c>
      <c r="B3" s="3" t="s">
        <v>2</v>
      </c>
      <c r="C3" s="3"/>
      <c r="D3" s="3"/>
      <c r="E3" s="3"/>
    </row>
    <row r="4" customFormat="false" ht="15" hidden="false" customHeight="false" outlineLevel="0" collapsed="false">
      <c r="A4" s="4" t="s">
        <v>3</v>
      </c>
      <c r="B4" s="5" t="s">
        <v>4</v>
      </c>
      <c r="C4" s="6" t="n">
        <v>44197</v>
      </c>
      <c r="D4" s="7" t="s">
        <v>5</v>
      </c>
      <c r="E4" s="8" t="n">
        <v>44561</v>
      </c>
    </row>
    <row r="5" customFormat="false" ht="15" hidden="false" customHeight="false" outlineLevel="0" collapsed="false">
      <c r="A5" s="9" t="s">
        <v>6</v>
      </c>
      <c r="B5" s="5" t="s">
        <v>4</v>
      </c>
      <c r="C5" s="6" t="n">
        <v>44197</v>
      </c>
      <c r="D5" s="7" t="s">
        <v>5</v>
      </c>
      <c r="E5" s="8" t="n">
        <v>44561</v>
      </c>
    </row>
  </sheetData>
  <mergeCells count="2">
    <mergeCell ref="A2:E2"/>
    <mergeCell ref="B3:E3"/>
  </mergeCells>
  <printOptions headings="false" gridLines="false" gridLinesSet="true" horizontalCentered="true" verticalCentered="false"/>
  <pageMargins left="0.7875" right="0.7875" top="0.7875" bottom="0.78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MJ19"/>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0.55859375" defaultRowHeight="15.8" zeroHeight="false" outlineLevelRow="0" outlineLevelCol="0"/>
  <cols>
    <col collapsed="false" customWidth="true" hidden="false" outlineLevel="0" max="2" min="2" style="0" width="35.46"/>
    <col collapsed="false" customWidth="true" hidden="false" outlineLevel="0" max="3" min="3" style="0" width="18.77"/>
    <col collapsed="false" customWidth="true" hidden="false" outlineLevel="0" max="4" min="4" style="0" width="19.06"/>
    <col collapsed="false" customWidth="true" hidden="false" outlineLevel="0" max="5" min="5" style="0" width="20.56"/>
    <col collapsed="false" customWidth="true" hidden="false" outlineLevel="0" max="6" min="6" style="0" width="16.66"/>
    <col collapsed="false" customWidth="true" hidden="false" outlineLevel="0" max="7" min="7" style="0" width="15.52"/>
    <col collapsed="false" customWidth="true" hidden="false" outlineLevel="0" max="8" min="8" style="0" width="19.81"/>
    <col collapsed="false" customWidth="true" hidden="false" outlineLevel="0" max="9" min="9" style="0" width="25.93"/>
    <col collapsed="false" customWidth="true" hidden="false" outlineLevel="0" max="10" min="10" style="0" width="1.93"/>
    <col collapsed="false" customWidth="true" hidden="false" outlineLevel="0" max="1025" min="1024" style="0" width="10.5"/>
  </cols>
  <sheetData>
    <row r="1" customFormat="false" ht="19.35" hidden="false" customHeight="true" outlineLevel="0" collapsed="false">
      <c r="A1" s="10" t="s">
        <v>7</v>
      </c>
      <c r="B1" s="10"/>
      <c r="C1" s="10"/>
      <c r="D1" s="10"/>
      <c r="E1" s="10"/>
      <c r="F1" s="10"/>
      <c r="G1" s="10"/>
      <c r="H1" s="10"/>
      <c r="I1" s="10"/>
    </row>
    <row r="2" customFormat="false" ht="57.05" hidden="false" customHeight="true" outlineLevel="0" collapsed="false">
      <c r="A2" s="11" t="s">
        <v>8</v>
      </c>
      <c r="B2" s="11" t="s">
        <v>9</v>
      </c>
      <c r="C2" s="11" t="s">
        <v>10</v>
      </c>
      <c r="D2" s="11" t="s">
        <v>11</v>
      </c>
      <c r="E2" s="11" t="s">
        <v>12</v>
      </c>
      <c r="F2" s="11"/>
      <c r="G2" s="11" t="s">
        <v>13</v>
      </c>
      <c r="H2" s="11" t="s">
        <v>14</v>
      </c>
      <c r="I2" s="12" t="s">
        <v>15</v>
      </c>
    </row>
    <row r="3" customFormat="false" ht="38.6" hidden="false" customHeight="true" outlineLevel="0" collapsed="false">
      <c r="A3" s="11"/>
      <c r="B3" s="11"/>
      <c r="C3" s="11"/>
      <c r="D3" s="11"/>
      <c r="E3" s="11" t="s">
        <v>16</v>
      </c>
      <c r="F3" s="11" t="s">
        <v>17</v>
      </c>
      <c r="G3" s="11"/>
      <c r="H3" s="11"/>
      <c r="I3" s="12"/>
    </row>
    <row r="4" customFormat="false" ht="19.35" hidden="false" customHeight="false" outlineLevel="0" collapsed="false">
      <c r="A4" s="13" t="n">
        <v>1</v>
      </c>
      <c r="B4" s="13" t="n">
        <v>2</v>
      </c>
      <c r="C4" s="13" t="n">
        <v>3</v>
      </c>
      <c r="D4" s="13" t="n">
        <v>4</v>
      </c>
      <c r="E4" s="13" t="n">
        <v>5</v>
      </c>
      <c r="F4" s="13" t="n">
        <v>6</v>
      </c>
      <c r="G4" s="13" t="n">
        <v>7</v>
      </c>
      <c r="H4" s="14" t="n">
        <v>8</v>
      </c>
      <c r="I4" s="14" t="n">
        <v>9</v>
      </c>
    </row>
    <row r="5" customFormat="false" ht="47.45" hidden="false" customHeight="false" outlineLevel="0" collapsed="false">
      <c r="A5" s="14" t="n">
        <v>1</v>
      </c>
      <c r="B5" s="11" t="s">
        <v>18</v>
      </c>
      <c r="C5" s="15" t="n">
        <v>270522.38</v>
      </c>
      <c r="D5" s="15" t="n">
        <v>270522.38</v>
      </c>
      <c r="E5" s="15" t="n">
        <v>264359.67142</v>
      </c>
      <c r="F5" s="15" t="n">
        <v>264359.67142</v>
      </c>
      <c r="G5" s="16" t="n">
        <f aca="false">E5/D5</f>
        <v>0.977219228294532</v>
      </c>
      <c r="H5" s="15" t="n">
        <f aca="false">D5-E5</f>
        <v>6162.70857999998</v>
      </c>
      <c r="I5" s="15" t="n">
        <v>6190.71</v>
      </c>
    </row>
    <row r="6" customFormat="false" ht="35.8" hidden="false" customHeight="false" outlineLevel="0" collapsed="false">
      <c r="A6" s="14" t="n">
        <v>2</v>
      </c>
      <c r="B6" s="11" t="s">
        <v>19</v>
      </c>
      <c r="C6" s="15" t="n">
        <v>37137.87</v>
      </c>
      <c r="D6" s="15" t="n">
        <v>37137.87</v>
      </c>
      <c r="E6" s="15" t="n">
        <v>36972.04</v>
      </c>
      <c r="F6" s="15" t="n">
        <f aca="false">E6</f>
        <v>36972.04</v>
      </c>
      <c r="G6" s="16" t="n">
        <f aca="false">E6/D6</f>
        <v>0.995534746607708</v>
      </c>
      <c r="H6" s="15" t="n">
        <f aca="false">D6-E6</f>
        <v>165.830000000002</v>
      </c>
      <c r="I6" s="15" t="n">
        <v>165.83</v>
      </c>
    </row>
    <row r="7" customFormat="false" ht="66.65" hidden="false" customHeight="false" outlineLevel="0" collapsed="false">
      <c r="A7" s="14" t="n">
        <v>3</v>
      </c>
      <c r="B7" s="11" t="s">
        <v>20</v>
      </c>
      <c r="C7" s="15" t="n">
        <v>7912.4</v>
      </c>
      <c r="D7" s="15" t="n">
        <v>7912.4</v>
      </c>
      <c r="E7" s="15" t="n">
        <v>7873.63</v>
      </c>
      <c r="F7" s="15" t="n">
        <v>7873.63</v>
      </c>
      <c r="G7" s="16" t="n">
        <f aca="false">E7/D7</f>
        <v>0.995100096051767</v>
      </c>
      <c r="H7" s="15" t="n">
        <f aca="false">D7-E7</f>
        <v>38.7699999999995</v>
      </c>
      <c r="I7" s="15" t="n">
        <v>38.77</v>
      </c>
    </row>
    <row r="8" customFormat="false" ht="35.8" hidden="false" customHeight="false" outlineLevel="0" collapsed="false">
      <c r="A8" s="14" t="n">
        <v>4</v>
      </c>
      <c r="B8" s="11" t="s">
        <v>21</v>
      </c>
      <c r="C8" s="15" t="n">
        <v>12739.03</v>
      </c>
      <c r="D8" s="15" t="n">
        <v>12739.03</v>
      </c>
      <c r="E8" s="15" t="n">
        <v>12653.72</v>
      </c>
      <c r="F8" s="15" t="n">
        <v>12653.72</v>
      </c>
      <c r="G8" s="16" t="n">
        <f aca="false">E8/D8</f>
        <v>0.993303257783363</v>
      </c>
      <c r="H8" s="15" t="n">
        <f aca="false">D8-E8</f>
        <v>85.3100000000013</v>
      </c>
      <c r="I8" s="15" t="n">
        <v>85.31</v>
      </c>
    </row>
    <row r="9" customFormat="false" ht="35.8" hidden="false" customHeight="false" outlineLevel="0" collapsed="false">
      <c r="A9" s="14" t="n">
        <v>5</v>
      </c>
      <c r="B9" s="11" t="s">
        <v>22</v>
      </c>
      <c r="C9" s="15" t="n">
        <v>3486.92</v>
      </c>
      <c r="D9" s="15" t="n">
        <v>3486.92</v>
      </c>
      <c r="E9" s="15" t="n">
        <v>3470.61</v>
      </c>
      <c r="F9" s="15" t="n">
        <v>3470.61</v>
      </c>
      <c r="G9" s="16" t="n">
        <f aca="false">E9/D9</f>
        <v>0.995322519587487</v>
      </c>
      <c r="H9" s="15" t="n">
        <f aca="false">D9-E9</f>
        <v>16.3099999999999</v>
      </c>
      <c r="I9" s="15" t="n">
        <v>16.31</v>
      </c>
    </row>
    <row r="10" customFormat="false" ht="35.8" hidden="false" customHeight="false" outlineLevel="0" collapsed="false">
      <c r="A10" s="14" t="n">
        <v>6</v>
      </c>
      <c r="B10" s="11" t="s">
        <v>23</v>
      </c>
      <c r="C10" s="17" t="n">
        <v>26479.69</v>
      </c>
      <c r="D10" s="17" t="n">
        <v>26479.69</v>
      </c>
      <c r="E10" s="17" t="n">
        <v>26473.58</v>
      </c>
      <c r="F10" s="17" t="n">
        <f aca="false">E10</f>
        <v>26473.58</v>
      </c>
      <c r="G10" s="16" t="n">
        <f aca="false">E10/D10</f>
        <v>0.999769257117436</v>
      </c>
      <c r="H10" s="15" t="n">
        <f aca="false">D10-E10</f>
        <v>6.10999999999694</v>
      </c>
      <c r="I10" s="15" t="n">
        <v>6.11</v>
      </c>
    </row>
    <row r="11" customFormat="false" ht="19.35" hidden="false" customHeight="false" outlineLevel="0" collapsed="false">
      <c r="A11" s="14" t="n">
        <v>7</v>
      </c>
      <c r="B11" s="11" t="s">
        <v>24</v>
      </c>
      <c r="C11" s="17" t="n">
        <v>4418.65</v>
      </c>
      <c r="D11" s="17" t="n">
        <v>4418.65</v>
      </c>
      <c r="E11" s="17" t="n">
        <v>4502.57</v>
      </c>
      <c r="F11" s="17" t="n">
        <v>4502.57</v>
      </c>
      <c r="G11" s="16" t="n">
        <f aca="false">E11/D11</f>
        <v>1.01899222613242</v>
      </c>
      <c r="H11" s="15" t="n">
        <f aca="false">D11-E11</f>
        <v>-83.9200000000001</v>
      </c>
      <c r="I11" s="15" t="n">
        <v>-23.08</v>
      </c>
    </row>
    <row r="12" customFormat="false" ht="15.8" hidden="false" customHeight="true" outlineLevel="0" collapsed="false">
      <c r="A12" s="11" t="s">
        <v>25</v>
      </c>
      <c r="B12" s="11"/>
      <c r="C12" s="15" t="n">
        <f aca="false">SUM(C5:C11)</f>
        <v>362696.94</v>
      </c>
      <c r="D12" s="15" t="n">
        <f aca="false">SUM(D5:D11)</f>
        <v>362696.94</v>
      </c>
      <c r="E12" s="15" t="n">
        <f aca="false">SUM(E5:E11)</f>
        <v>356305.82142</v>
      </c>
      <c r="F12" s="15" t="n">
        <f aca="false">SUM(F5:F11)</f>
        <v>356305.82142</v>
      </c>
      <c r="G12" s="16" t="n">
        <f aca="false">E12/D12</f>
        <v>0.982378901294287</v>
      </c>
      <c r="H12" s="15" t="n">
        <f aca="false">D12-E12</f>
        <v>6391.11857999995</v>
      </c>
      <c r="I12" s="15" t="n">
        <f aca="false">SUM(I5:I11)</f>
        <v>6479.96</v>
      </c>
    </row>
    <row r="13" customFormat="false" ht="15.8" hidden="false" customHeight="false" outlineLevel="0" collapsed="false">
      <c r="A13" s="18"/>
      <c r="B13" s="18"/>
      <c r="C13" s="18"/>
      <c r="D13" s="18"/>
      <c r="E13" s="18"/>
      <c r="F13" s="18"/>
      <c r="G13" s="18"/>
      <c r="H13" s="18"/>
      <c r="I13" s="19"/>
    </row>
    <row r="14" customFormat="false" ht="15.8" hidden="false" customHeight="false" outlineLevel="0" collapsed="false">
      <c r="A14" s="18"/>
      <c r="B14" s="18"/>
      <c r="C14" s="18"/>
      <c r="D14" s="18"/>
      <c r="E14" s="18"/>
      <c r="F14" s="18"/>
      <c r="G14" s="18"/>
      <c r="H14" s="18"/>
      <c r="I14" s="18"/>
    </row>
    <row r="15" s="26" customFormat="true" ht="19.35" hidden="false" customHeight="true" outlineLevel="0" collapsed="false">
      <c r="A15" s="20" t="s">
        <v>26</v>
      </c>
      <c r="B15" s="20"/>
      <c r="C15" s="21"/>
      <c r="D15" s="22" t="s">
        <v>27</v>
      </c>
      <c r="E15" s="22"/>
      <c r="F15" s="22"/>
      <c r="G15" s="22" t="s">
        <v>28</v>
      </c>
      <c r="H15" s="22"/>
      <c r="I15" s="22"/>
      <c r="J15" s="23"/>
      <c r="K15" s="24"/>
      <c r="L15" s="24"/>
      <c r="M15" s="24"/>
      <c r="N15" s="24"/>
      <c r="O15" s="24"/>
      <c r="P15" s="24"/>
      <c r="Q15" s="25"/>
      <c r="R15" s="24"/>
      <c r="S15" s="24"/>
      <c r="T15" s="24"/>
      <c r="AMI15" s="0"/>
      <c r="AMJ15" s="0"/>
    </row>
    <row r="16" s="26" customFormat="true" ht="15" hidden="false" customHeight="true" outlineLevel="0" collapsed="false">
      <c r="A16" s="27"/>
      <c r="B16" s="21"/>
      <c r="C16" s="21"/>
      <c r="D16" s="28" t="s">
        <v>29</v>
      </c>
      <c r="E16" s="28"/>
      <c r="F16" s="28"/>
      <c r="G16" s="0"/>
      <c r="H16" s="0"/>
      <c r="I16" s="29"/>
      <c r="J16" s="29"/>
      <c r="K16" s="24"/>
      <c r="L16" s="24"/>
      <c r="M16" s="24"/>
      <c r="N16" s="24"/>
      <c r="O16" s="24"/>
      <c r="P16" s="24"/>
      <c r="Q16" s="25"/>
      <c r="R16" s="24"/>
      <c r="S16" s="24"/>
      <c r="T16" s="24"/>
      <c r="AMI16" s="0"/>
      <c r="AMJ16" s="0"/>
    </row>
    <row r="17" s="26" customFormat="true" ht="15" hidden="false" customHeight="true" outlineLevel="0" collapsed="false">
      <c r="A17" s="30"/>
      <c r="B17" s="27"/>
      <c r="C17" s="27"/>
      <c r="D17" s="27"/>
      <c r="E17" s="27"/>
      <c r="F17" s="31"/>
      <c r="G17" s="31"/>
      <c r="H17" s="31"/>
      <c r="I17" s="27"/>
      <c r="J17" s="24"/>
      <c r="K17" s="24"/>
      <c r="L17" s="24"/>
      <c r="M17" s="24"/>
      <c r="N17" s="24"/>
      <c r="O17" s="24"/>
      <c r="P17" s="24"/>
      <c r="Q17" s="25"/>
      <c r="R17" s="24"/>
      <c r="S17" s="24"/>
      <c r="T17" s="24"/>
      <c r="AMI17" s="0"/>
      <c r="AMJ17" s="0"/>
    </row>
    <row r="18" s="26" customFormat="true" ht="15" hidden="false" customHeight="true" outlineLevel="0" collapsed="false">
      <c r="A18" s="32" t="s">
        <v>30</v>
      </c>
      <c r="B18" s="33"/>
      <c r="C18" s="33"/>
      <c r="D18" s="34"/>
      <c r="E18" s="24"/>
      <c r="F18" s="35"/>
      <c r="G18" s="35"/>
      <c r="H18" s="35"/>
      <c r="I18" s="24"/>
      <c r="J18" s="24"/>
      <c r="K18" s="24"/>
      <c r="L18" s="24"/>
      <c r="M18" s="24"/>
      <c r="N18" s="24"/>
      <c r="O18" s="24"/>
      <c r="P18" s="24"/>
      <c r="Q18" s="25"/>
      <c r="R18" s="24"/>
      <c r="S18" s="24"/>
      <c r="T18" s="24"/>
      <c r="AMI18" s="0"/>
      <c r="AMJ18" s="0"/>
    </row>
    <row r="19" customFormat="false" ht="15.8" hidden="false" customHeight="false" outlineLevel="0" collapsed="false">
      <c r="A19" s="36"/>
      <c r="B19" s="36"/>
      <c r="C19" s="37"/>
      <c r="D19" s="37"/>
      <c r="E19" s="37"/>
      <c r="F19" s="37"/>
      <c r="G19" s="37"/>
      <c r="H19" s="37"/>
      <c r="I19" s="37"/>
    </row>
  </sheetData>
  <mergeCells count="15">
    <mergeCell ref="A1:I1"/>
    <mergeCell ref="A2:A3"/>
    <mergeCell ref="B2:B3"/>
    <mergeCell ref="C2:C3"/>
    <mergeCell ref="D2:D3"/>
    <mergeCell ref="E2:F2"/>
    <mergeCell ref="G2:G3"/>
    <mergeCell ref="H2:H3"/>
    <mergeCell ref="I2:I3"/>
    <mergeCell ref="A12:B12"/>
    <mergeCell ref="A15:B15"/>
    <mergeCell ref="D15:F15"/>
    <mergeCell ref="G15:I15"/>
    <mergeCell ref="D16:F16"/>
    <mergeCell ref="I16:J16"/>
  </mergeCells>
  <printOptions headings="false" gridLines="false" gridLinesSet="true" horizontalCentered="true" verticalCentered="false"/>
  <pageMargins left="0.216666666666667" right="0.216666666666667" top="0.610416666666667" bottom="0.216666666666667" header="0.511805555555555" footer="0.511805555555555"/>
  <pageSetup paperSize="9" scale="7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MJ1048576"/>
  <sheetViews>
    <sheetView showFormulas="false" showGridLines="true" showRowColHeaders="true" showZeros="true" rightToLeft="false" tabSelected="true" showOutlineSymbols="true" defaultGridColor="true" view="normal" topLeftCell="A215" colorId="64" zoomScale="106" zoomScaleNormal="106" zoomScalePageLayoutView="100" workbookViewId="0">
      <selection pane="topLeft" activeCell="C216" activeCellId="0" sqref="C216"/>
    </sheetView>
  </sheetViews>
  <sheetFormatPr defaultColWidth="7.89453125" defaultRowHeight="17.35" zeroHeight="false" outlineLevelRow="0" outlineLevelCol="0"/>
  <cols>
    <col collapsed="false" customWidth="true" hidden="false" outlineLevel="0" max="1" min="1" style="21" width="7.56"/>
    <col collapsed="false" customWidth="true" hidden="false" outlineLevel="0" max="2" min="2" style="21" width="30.35"/>
    <col collapsed="false" customWidth="true" hidden="false" outlineLevel="0" max="3" min="3" style="21" width="8.2"/>
    <col collapsed="false" customWidth="true" hidden="false" outlineLevel="0" max="4" min="4" style="21" width="29.25"/>
    <col collapsed="false" customWidth="true" hidden="false" outlineLevel="0" max="5" min="5" style="21" width="14.71"/>
    <col collapsed="false" customWidth="true" hidden="false" outlineLevel="0" max="6" min="6" style="21" width="13.19"/>
    <col collapsed="false" customWidth="true" hidden="false" outlineLevel="0" max="7" min="7" style="38" width="14.47"/>
    <col collapsed="false" customWidth="true" hidden="false" outlineLevel="0" max="9" min="8" style="38" width="16.11"/>
    <col collapsed="false" customWidth="true" hidden="false" outlineLevel="0" max="10" min="10" style="21" width="16.28"/>
    <col collapsed="false" customWidth="true" hidden="false" outlineLevel="0" max="11" min="11" style="21" width="13.95"/>
    <col collapsed="false" customWidth="true" hidden="false" outlineLevel="0" max="12" min="12" style="21" width="17.32"/>
    <col collapsed="false" customWidth="true" hidden="false" outlineLevel="0" max="13" min="13" style="21" width="12.66"/>
    <col collapsed="false" customWidth="true" hidden="false" outlineLevel="0" max="14" min="14" style="21" width="16.8"/>
    <col collapsed="false" customWidth="true" hidden="false" outlineLevel="0" max="15" min="15" style="21" width="33.16"/>
    <col collapsed="false" customWidth="true" hidden="false" outlineLevel="0" max="16" min="16" style="21" width="30.35"/>
    <col collapsed="false" customWidth="true" hidden="false" outlineLevel="0" max="17" min="17" style="21" width="10.67"/>
    <col collapsed="false" customWidth="true" hidden="false" outlineLevel="0" max="18" min="18" style="21" width="12.91"/>
    <col collapsed="false" customWidth="true" hidden="false" outlineLevel="0" max="19" min="19" style="39" width="13.95"/>
    <col collapsed="false" customWidth="true" hidden="false" outlineLevel="0" max="20" min="20" style="21" width="13.44"/>
    <col collapsed="false" customWidth="true" hidden="false" outlineLevel="0" max="21" min="21" style="21" width="30.35"/>
    <col collapsed="false" customWidth="true" hidden="false" outlineLevel="0" max="22" min="22" style="21" width="15.24"/>
    <col collapsed="false" customWidth="true" hidden="true" outlineLevel="0" max="26" min="23" style="21" width="29.73"/>
    <col collapsed="false" customWidth="true" hidden="true" outlineLevel="0" max="27" min="27" style="21" width="17.73"/>
    <col collapsed="false" customWidth="false" hidden="false" outlineLevel="0" max="1021" min="28" style="21" width="7.9"/>
    <col collapsed="false" customWidth="true" hidden="false" outlineLevel="0" max="1025" min="1022" style="21" width="10.5"/>
  </cols>
  <sheetData>
    <row r="1" customFormat="false" ht="20.1" hidden="false" customHeight="true" outlineLevel="0" collapsed="false">
      <c r="A1" s="40" t="s">
        <v>31</v>
      </c>
      <c r="B1" s="40"/>
      <c r="C1" s="40"/>
      <c r="D1" s="40"/>
      <c r="E1" s="40"/>
      <c r="F1" s="40"/>
      <c r="G1" s="40"/>
      <c r="H1" s="40"/>
      <c r="I1" s="40"/>
      <c r="J1" s="40"/>
      <c r="K1" s="40"/>
      <c r="L1" s="40"/>
      <c r="M1" s="40"/>
      <c r="N1" s="40"/>
      <c r="O1" s="40"/>
      <c r="P1" s="40"/>
      <c r="Q1" s="40"/>
      <c r="R1" s="40"/>
      <c r="S1" s="40"/>
      <c r="T1" s="40"/>
      <c r="U1" s="40"/>
      <c r="V1" s="40"/>
    </row>
    <row r="2" s="47" customFormat="true" ht="17.25" hidden="false" customHeight="true" outlineLevel="0" collapsed="false">
      <c r="A2" s="41" t="s">
        <v>8</v>
      </c>
      <c r="B2" s="41" t="s">
        <v>32</v>
      </c>
      <c r="C2" s="41" t="s">
        <v>33</v>
      </c>
      <c r="D2" s="42" t="s">
        <v>34</v>
      </c>
      <c r="E2" s="42"/>
      <c r="F2" s="42"/>
      <c r="G2" s="42"/>
      <c r="H2" s="43" t="s">
        <v>35</v>
      </c>
      <c r="I2" s="43"/>
      <c r="J2" s="42" t="s">
        <v>36</v>
      </c>
      <c r="K2" s="42"/>
      <c r="L2" s="42"/>
      <c r="M2" s="42"/>
      <c r="N2" s="42"/>
      <c r="O2" s="44" t="s">
        <v>37</v>
      </c>
      <c r="P2" s="45" t="s">
        <v>38</v>
      </c>
      <c r="Q2" s="42" t="s">
        <v>39</v>
      </c>
      <c r="R2" s="42"/>
      <c r="S2" s="46" t="s">
        <v>40</v>
      </c>
      <c r="T2" s="41" t="s">
        <v>41</v>
      </c>
      <c r="U2" s="41" t="s">
        <v>42</v>
      </c>
      <c r="V2" s="41" t="s">
        <v>43</v>
      </c>
      <c r="W2" s="21"/>
      <c r="X2" s="21"/>
      <c r="AMJ2" s="21"/>
    </row>
    <row r="3" s="47" customFormat="true" ht="65.25" hidden="false" customHeight="true" outlineLevel="0" collapsed="false">
      <c r="A3" s="41"/>
      <c r="B3" s="41"/>
      <c r="C3" s="41"/>
      <c r="D3" s="42"/>
      <c r="E3" s="42"/>
      <c r="F3" s="42"/>
      <c r="G3" s="42"/>
      <c r="H3" s="43"/>
      <c r="I3" s="43"/>
      <c r="J3" s="48" t="s">
        <v>16</v>
      </c>
      <c r="K3" s="48"/>
      <c r="L3" s="48"/>
      <c r="M3" s="48" t="s">
        <v>17</v>
      </c>
      <c r="N3" s="48"/>
      <c r="O3" s="44"/>
      <c r="P3" s="45"/>
      <c r="Q3" s="42"/>
      <c r="R3" s="42"/>
      <c r="S3" s="46"/>
      <c r="T3" s="41"/>
      <c r="U3" s="41"/>
      <c r="V3" s="41"/>
      <c r="W3" s="21"/>
      <c r="X3" s="0"/>
      <c r="AMJ3" s="21"/>
    </row>
    <row r="4" s="47" customFormat="true" ht="69" hidden="false" customHeight="true" outlineLevel="0" collapsed="false">
      <c r="A4" s="41"/>
      <c r="B4" s="41"/>
      <c r="C4" s="41"/>
      <c r="D4" s="41" t="s">
        <v>44</v>
      </c>
      <c r="E4" s="41" t="s">
        <v>45</v>
      </c>
      <c r="F4" s="41" t="s">
        <v>46</v>
      </c>
      <c r="G4" s="49" t="s">
        <v>47</v>
      </c>
      <c r="H4" s="43" t="s">
        <v>46</v>
      </c>
      <c r="I4" s="50" t="s">
        <v>47</v>
      </c>
      <c r="J4" s="41" t="s">
        <v>45</v>
      </c>
      <c r="K4" s="48" t="s">
        <v>48</v>
      </c>
      <c r="L4" s="48" t="s">
        <v>49</v>
      </c>
      <c r="M4" s="48" t="s">
        <v>48</v>
      </c>
      <c r="N4" s="48" t="s">
        <v>47</v>
      </c>
      <c r="O4" s="44"/>
      <c r="P4" s="45"/>
      <c r="Q4" s="41" t="s">
        <v>46</v>
      </c>
      <c r="R4" s="41" t="s">
        <v>47</v>
      </c>
      <c r="S4" s="46"/>
      <c r="T4" s="41"/>
      <c r="U4" s="41"/>
      <c r="V4" s="41"/>
      <c r="W4" s="51" t="s">
        <v>50</v>
      </c>
      <c r="X4" s="51" t="s">
        <v>51</v>
      </c>
      <c r="Y4" s="51" t="s">
        <v>52</v>
      </c>
      <c r="Z4" s="51" t="s">
        <v>53</v>
      </c>
      <c r="AA4" s="51" t="s">
        <v>54</v>
      </c>
      <c r="AMJ4" s="21"/>
    </row>
    <row r="5" s="47" customFormat="true" ht="14.25" hidden="false" customHeight="true" outlineLevel="0" collapsed="false">
      <c r="A5" s="52" t="n">
        <v>1</v>
      </c>
      <c r="B5" s="52" t="n">
        <v>2</v>
      </c>
      <c r="C5" s="52" t="n">
        <v>3</v>
      </c>
      <c r="D5" s="52" t="n">
        <v>4</v>
      </c>
      <c r="E5" s="52" t="n">
        <v>5</v>
      </c>
      <c r="F5" s="52" t="n">
        <v>6</v>
      </c>
      <c r="G5" s="53" t="n">
        <v>7</v>
      </c>
      <c r="H5" s="53" t="n">
        <v>8</v>
      </c>
      <c r="I5" s="53" t="n">
        <v>9</v>
      </c>
      <c r="J5" s="52" t="n">
        <v>10</v>
      </c>
      <c r="K5" s="52" t="n">
        <v>11</v>
      </c>
      <c r="L5" s="52" t="n">
        <v>12</v>
      </c>
      <c r="M5" s="52" t="n">
        <v>13</v>
      </c>
      <c r="N5" s="52" t="n">
        <v>14</v>
      </c>
      <c r="O5" s="52" t="n">
        <v>15</v>
      </c>
      <c r="P5" s="52" t="n">
        <v>16</v>
      </c>
      <c r="Q5" s="52" t="n">
        <v>17</v>
      </c>
      <c r="R5" s="52" t="n">
        <v>18</v>
      </c>
      <c r="S5" s="52" t="n">
        <v>19</v>
      </c>
      <c r="T5" s="52" t="n">
        <v>20</v>
      </c>
      <c r="U5" s="52" t="n">
        <v>21</v>
      </c>
      <c r="V5" s="52" t="n">
        <v>22</v>
      </c>
      <c r="W5" s="54" t="n">
        <v>180396</v>
      </c>
      <c r="X5" s="54" t="n">
        <v>139045</v>
      </c>
      <c r="Y5" s="54" t="n">
        <v>31277</v>
      </c>
      <c r="Z5" s="55" t="n">
        <v>10522</v>
      </c>
      <c r="AA5" s="54" t="n">
        <v>1456.936</v>
      </c>
      <c r="AMJ5" s="21"/>
    </row>
    <row r="6" s="57" customFormat="true" ht="19.35" hidden="false" customHeight="false" outlineLevel="0" collapsed="false">
      <c r="A6" s="56" t="s">
        <v>55</v>
      </c>
      <c r="B6" s="56"/>
      <c r="C6" s="56"/>
      <c r="D6" s="56"/>
      <c r="E6" s="56"/>
      <c r="F6" s="56"/>
      <c r="G6" s="56"/>
      <c r="H6" s="56"/>
      <c r="I6" s="56"/>
      <c r="J6" s="56"/>
      <c r="K6" s="56"/>
      <c r="L6" s="56"/>
      <c r="M6" s="56"/>
      <c r="N6" s="56"/>
      <c r="O6" s="56"/>
      <c r="P6" s="56"/>
      <c r="Q6" s="56"/>
      <c r="R6" s="56"/>
      <c r="S6" s="56"/>
      <c r="T6" s="56"/>
      <c r="U6" s="56"/>
      <c r="V6" s="56"/>
      <c r="W6" s="0"/>
      <c r="X6" s="0"/>
      <c r="Y6" s="0"/>
      <c r="Z6" s="0"/>
      <c r="AA6" s="0"/>
      <c r="AMJ6" s="21"/>
    </row>
    <row r="7" customFormat="false" ht="79.85" hidden="false" customHeight="false" outlineLevel="0" collapsed="false">
      <c r="A7" s="58" t="s">
        <v>56</v>
      </c>
      <c r="B7" s="58" t="s">
        <v>57</v>
      </c>
      <c r="C7" s="58" t="s">
        <v>58</v>
      </c>
      <c r="D7" s="58" t="s">
        <v>59</v>
      </c>
      <c r="E7" s="59" t="n">
        <v>63200.29</v>
      </c>
      <c r="F7" s="59" t="n">
        <v>0.21</v>
      </c>
      <c r="G7" s="59" t="n">
        <v>13200.42</v>
      </c>
      <c r="H7" s="59" t="n">
        <v>0.21</v>
      </c>
      <c r="I7" s="59" t="n">
        <v>13200.42</v>
      </c>
      <c r="J7" s="59" t="n">
        <f aca="false">L7/K7</f>
        <v>61817.8065714286</v>
      </c>
      <c r="K7" s="59" t="n">
        <v>0.21</v>
      </c>
      <c r="L7" s="59" t="n">
        <v>12981.73938</v>
      </c>
      <c r="M7" s="59" t="n">
        <v>0.21</v>
      </c>
      <c r="N7" s="59" t="n">
        <v>12981.73938</v>
      </c>
      <c r="O7" s="58" t="s">
        <v>59</v>
      </c>
      <c r="P7" s="58" t="s">
        <v>60</v>
      </c>
      <c r="Q7" s="59" t="n">
        <f aca="false">H7-K7</f>
        <v>0</v>
      </c>
      <c r="R7" s="59" t="n">
        <f aca="false">I7-L7</f>
        <v>218.680619999999</v>
      </c>
      <c r="S7" s="59" t="n">
        <v>218.680619999999</v>
      </c>
      <c r="T7" s="60" t="n">
        <f aca="false">J7/E7-1</f>
        <v>-0.0218746374197243</v>
      </c>
      <c r="U7" s="58" t="s">
        <v>61</v>
      </c>
      <c r="V7" s="58"/>
      <c r="W7" s="54" t="n">
        <f aca="false">SUM(L7:L91)+SUM(L94:L209)+L248+L249+L268+L210+L240-L186</f>
        <v>176404.13759</v>
      </c>
      <c r="X7" s="54" t="n">
        <f aca="false">L186+SUM(L211:L239)+SUM(L241:L245)+L300+L250+L251+L252+L253+L256+L257+L265+L267+L272+L273+SUM(L276:L283)+SUM(L286:L299)+L305+L306+L307+L310+L311+L312+L313+L316+L317+L319+L320+L347+432.96+172.94</f>
        <v>136627.27202538</v>
      </c>
      <c r="Y7" s="54" t="n">
        <f aca="false">L246+L247+L258+L259+L260+L261+L262+L263+L264+L266+L269+L270+L271+0.42</f>
        <v>31231.86169262</v>
      </c>
      <c r="Z7" s="54" t="n">
        <f aca="false">20.83+L302+L303+L304+L318+L321+SUM(L324:L346)+L348+L349+L350</f>
        <v>10583.94948</v>
      </c>
      <c r="AA7" s="54" t="n">
        <f aca="false">L92+L93+21.77+337.18</f>
        <v>1452.885</v>
      </c>
    </row>
    <row r="8" customFormat="false" ht="64.15" hidden="false" customHeight="false" outlineLevel="0" collapsed="false">
      <c r="A8" s="58" t="s">
        <v>62</v>
      </c>
      <c r="B8" s="58" t="s">
        <v>63</v>
      </c>
      <c r="C8" s="58" t="s">
        <v>64</v>
      </c>
      <c r="D8" s="58" t="s">
        <v>59</v>
      </c>
      <c r="E8" s="59" t="n">
        <v>327.1</v>
      </c>
      <c r="F8" s="59" t="n">
        <v>4.42</v>
      </c>
      <c r="G8" s="59" t="n">
        <v>1445.78</v>
      </c>
      <c r="H8" s="59" t="n">
        <v>4.42</v>
      </c>
      <c r="I8" s="59" t="n">
        <v>1445.78</v>
      </c>
      <c r="J8" s="59" t="n">
        <f aca="false">L8/K8</f>
        <v>327.097511312217</v>
      </c>
      <c r="K8" s="59" t="n">
        <v>4.42</v>
      </c>
      <c r="L8" s="59" t="n">
        <v>1445.771</v>
      </c>
      <c r="M8" s="59" t="n">
        <v>4.42</v>
      </c>
      <c r="N8" s="59" t="n">
        <v>1445.771</v>
      </c>
      <c r="O8" s="58" t="s">
        <v>59</v>
      </c>
      <c r="P8" s="58" t="s">
        <v>65</v>
      </c>
      <c r="Q8" s="59" t="n">
        <f aca="false">H8-K8</f>
        <v>0</v>
      </c>
      <c r="R8" s="59" t="n">
        <f aca="false">I8-L8</f>
        <v>0.00900000000001455</v>
      </c>
      <c r="S8" s="59" t="n">
        <v>0.0110000000008597</v>
      </c>
      <c r="T8" s="60" t="n">
        <f aca="false">J8/E8-1</f>
        <v>-7.60833929325244E-006</v>
      </c>
      <c r="U8" s="58" t="s">
        <v>66</v>
      </c>
      <c r="V8" s="58"/>
      <c r="W8" s="54" t="n">
        <f aca="false">W5-W7</f>
        <v>3991.86241</v>
      </c>
      <c r="X8" s="54" t="n">
        <f aca="false">X5-X7</f>
        <v>2417.72797462004</v>
      </c>
      <c r="Y8" s="54" t="n">
        <f aca="false">Y5-Y7</f>
        <v>45.1383073799989</v>
      </c>
      <c r="Z8" s="54" t="n">
        <f aca="false">Z5-Z7</f>
        <v>-61.9494800000011</v>
      </c>
      <c r="AA8" s="54" t="n">
        <f aca="false">AA5-AA7</f>
        <v>4.05099999999993</v>
      </c>
    </row>
    <row r="9" customFormat="false" ht="79.85" hidden="false" customHeight="false" outlineLevel="0" collapsed="false">
      <c r="A9" s="58" t="s">
        <v>67</v>
      </c>
      <c r="B9" s="58" t="s">
        <v>68</v>
      </c>
      <c r="C9" s="58" t="s">
        <v>64</v>
      </c>
      <c r="D9" s="58" t="s">
        <v>59</v>
      </c>
      <c r="E9" s="59" t="n">
        <v>390.549</v>
      </c>
      <c r="F9" s="59" t="n">
        <v>4.028</v>
      </c>
      <c r="G9" s="59" t="n">
        <v>1573.1317</v>
      </c>
      <c r="H9" s="59" t="n">
        <v>4.028</v>
      </c>
      <c r="I9" s="59" t="n">
        <v>1573.1317</v>
      </c>
      <c r="J9" s="59" t="n">
        <f aca="false">L9/K9</f>
        <v>390.54858490566</v>
      </c>
      <c r="K9" s="59" t="n">
        <v>4.028</v>
      </c>
      <c r="L9" s="59" t="n">
        <v>1573.1297</v>
      </c>
      <c r="M9" s="59" t="n">
        <v>4.028</v>
      </c>
      <c r="N9" s="59" t="n">
        <v>1573.1297</v>
      </c>
      <c r="O9" s="58" t="s">
        <v>59</v>
      </c>
      <c r="P9" s="58" t="s">
        <v>69</v>
      </c>
      <c r="Q9" s="59" t="n">
        <f aca="false">H9-K9</f>
        <v>0</v>
      </c>
      <c r="R9" s="59" t="n">
        <f aca="false">I9-L9</f>
        <v>0.00199999999995271</v>
      </c>
      <c r="S9" s="59" t="n">
        <v>0.00167200000145954</v>
      </c>
      <c r="T9" s="60" t="n">
        <f aca="false">J9/E9-1</f>
        <v>-1.06284829715086E-006</v>
      </c>
      <c r="U9" s="58" t="s">
        <v>70</v>
      </c>
      <c r="V9" s="58"/>
      <c r="X9" s="0"/>
      <c r="Y9" s="61"/>
    </row>
    <row r="10" customFormat="false" ht="79.85" hidden="false" customHeight="false" outlineLevel="0" collapsed="false">
      <c r="A10" s="58" t="s">
        <v>71</v>
      </c>
      <c r="B10" s="58" t="s">
        <v>72</v>
      </c>
      <c r="C10" s="58" t="s">
        <v>64</v>
      </c>
      <c r="D10" s="58" t="s">
        <v>59</v>
      </c>
      <c r="E10" s="59" t="n">
        <v>323.306</v>
      </c>
      <c r="F10" s="59" t="n">
        <v>5.382</v>
      </c>
      <c r="G10" s="59" t="n">
        <v>1740.0327</v>
      </c>
      <c r="H10" s="59" t="n">
        <v>5.382</v>
      </c>
      <c r="I10" s="59" t="n">
        <v>1740.0327</v>
      </c>
      <c r="J10" s="59" t="n">
        <f aca="false">L10/K10</f>
        <v>323.305221107395</v>
      </c>
      <c r="K10" s="59" t="n">
        <v>5.382</v>
      </c>
      <c r="L10" s="59" t="n">
        <v>1740.0287</v>
      </c>
      <c r="M10" s="59" t="n">
        <v>5.382</v>
      </c>
      <c r="N10" s="59" t="n">
        <v>1740.0287</v>
      </c>
      <c r="O10" s="58" t="s">
        <v>59</v>
      </c>
      <c r="P10" s="58" t="s">
        <v>73</v>
      </c>
      <c r="Q10" s="59" t="n">
        <f aca="false">H10-K10</f>
        <v>0</v>
      </c>
      <c r="R10" s="59" t="n">
        <f aca="false">I10-L10</f>
        <v>0.00399999999990541</v>
      </c>
      <c r="S10" s="59" t="n">
        <v>0.00419199999987143</v>
      </c>
      <c r="T10" s="60" t="n">
        <f aca="false">J10/E10-1</f>
        <v>-2.40914986093799E-006</v>
      </c>
      <c r="U10" s="58" t="s">
        <v>70</v>
      </c>
      <c r="V10" s="58"/>
      <c r="X10" s="0"/>
      <c r="Y10" s="0"/>
    </row>
    <row r="11" customFormat="false" ht="126.85" hidden="false" customHeight="false" outlineLevel="0" collapsed="false">
      <c r="A11" s="58" t="s">
        <v>74</v>
      </c>
      <c r="B11" s="58" t="s">
        <v>75</v>
      </c>
      <c r="C11" s="58" t="s">
        <v>64</v>
      </c>
      <c r="D11" s="58" t="s">
        <v>59</v>
      </c>
      <c r="E11" s="59" t="n">
        <v>481.83</v>
      </c>
      <c r="F11" s="59" t="n">
        <v>1.37</v>
      </c>
      <c r="G11" s="59" t="n">
        <v>660.1056</v>
      </c>
      <c r="H11" s="59" t="n">
        <v>1.37</v>
      </c>
      <c r="I11" s="59" t="n">
        <v>660.1056</v>
      </c>
      <c r="J11" s="59" t="n">
        <f aca="false">L11/K11</f>
        <v>483.472678832117</v>
      </c>
      <c r="K11" s="59" t="n">
        <v>1.37</v>
      </c>
      <c r="L11" s="59" t="n">
        <v>662.35757</v>
      </c>
      <c r="M11" s="59" t="n">
        <v>1.37</v>
      </c>
      <c r="N11" s="59" t="n">
        <v>662.35757</v>
      </c>
      <c r="O11" s="58" t="s">
        <v>59</v>
      </c>
      <c r="P11" s="58" t="s">
        <v>76</v>
      </c>
      <c r="Q11" s="59" t="n">
        <f aca="false">H11-K11</f>
        <v>0</v>
      </c>
      <c r="R11" s="59" t="n">
        <f aca="false">I11-L11</f>
        <v>-2.25197000000003</v>
      </c>
      <c r="S11" s="59" t="n">
        <v>-2.25047000000035</v>
      </c>
      <c r="T11" s="60" t="n">
        <f aca="false">J11/E11-1</f>
        <v>0.00340924980203972</v>
      </c>
      <c r="U11" s="58" t="s">
        <v>77</v>
      </c>
      <c r="V11" s="58"/>
      <c r="Y11" s="61"/>
    </row>
    <row r="12" customFormat="false" ht="95.5" hidden="false" customHeight="false" outlineLevel="0" collapsed="false">
      <c r="A12" s="58" t="s">
        <v>78</v>
      </c>
      <c r="B12" s="58" t="s">
        <v>79</v>
      </c>
      <c r="C12" s="58" t="s">
        <v>64</v>
      </c>
      <c r="D12" s="58" t="s">
        <v>59</v>
      </c>
      <c r="E12" s="59" t="n">
        <v>830.5</v>
      </c>
      <c r="F12" s="59" t="n">
        <v>0.71</v>
      </c>
      <c r="G12" s="59" t="n">
        <v>589.657</v>
      </c>
      <c r="H12" s="59" t="n">
        <v>0.71</v>
      </c>
      <c r="I12" s="59" t="n">
        <v>589.657</v>
      </c>
      <c r="J12" s="59" t="n">
        <f aca="false">L12/K12</f>
        <v>830.506169014085</v>
      </c>
      <c r="K12" s="59" t="n">
        <v>0.71</v>
      </c>
      <c r="L12" s="59" t="n">
        <v>589.65938</v>
      </c>
      <c r="M12" s="59" t="n">
        <v>0.71</v>
      </c>
      <c r="N12" s="59" t="n">
        <v>589.65938</v>
      </c>
      <c r="O12" s="58" t="s">
        <v>59</v>
      </c>
      <c r="P12" s="58" t="s">
        <v>80</v>
      </c>
      <c r="Q12" s="59" t="n">
        <f aca="false">H12-K12</f>
        <v>0</v>
      </c>
      <c r="R12" s="59" t="n">
        <f aca="false">I12-L12</f>
        <v>-0.00238000000001648</v>
      </c>
      <c r="S12" s="59" t="n">
        <v>-0.00438000000035231</v>
      </c>
      <c r="T12" s="60" t="n">
        <f aca="false">J12/E12-1</f>
        <v>7.42807234765941E-006</v>
      </c>
      <c r="U12" s="58" t="s">
        <v>81</v>
      </c>
      <c r="V12" s="58"/>
      <c r="Y12" s="61"/>
    </row>
    <row r="13" customFormat="false" ht="93.6" hidden="false" customHeight="false" outlineLevel="0" collapsed="false">
      <c r="A13" s="58" t="s">
        <v>82</v>
      </c>
      <c r="B13" s="58" t="s">
        <v>83</v>
      </c>
      <c r="C13" s="58" t="s">
        <v>64</v>
      </c>
      <c r="D13" s="58" t="s">
        <v>59</v>
      </c>
      <c r="E13" s="59" t="n">
        <v>1137.87</v>
      </c>
      <c r="F13" s="59" t="n">
        <v>0.58</v>
      </c>
      <c r="G13" s="59" t="n">
        <v>659.965599999999</v>
      </c>
      <c r="H13" s="59" t="n">
        <v>0.58</v>
      </c>
      <c r="I13" s="59" t="n">
        <v>659.965599999999</v>
      </c>
      <c r="J13" s="59" t="n">
        <f aca="false">L13/K13</f>
        <v>1137.87653448276</v>
      </c>
      <c r="K13" s="59" t="n">
        <v>0.58</v>
      </c>
      <c r="L13" s="59" t="n">
        <v>659.96839</v>
      </c>
      <c r="M13" s="59" t="n">
        <v>0.58</v>
      </c>
      <c r="N13" s="59" t="n">
        <v>659.96839</v>
      </c>
      <c r="O13" s="58" t="s">
        <v>59</v>
      </c>
      <c r="P13" s="58" t="s">
        <v>84</v>
      </c>
      <c r="Q13" s="59" t="n">
        <f aca="false">H13-K13</f>
        <v>0</v>
      </c>
      <c r="R13" s="59" t="n">
        <f aca="false">I13-L13</f>
        <v>-0.00279000000102769</v>
      </c>
      <c r="S13" s="59" t="n">
        <v>-0.00379000000086762</v>
      </c>
      <c r="T13" s="60" t="n">
        <f aca="false">J13/E13-1</f>
        <v>5.7427322617265E-006</v>
      </c>
      <c r="U13" s="58" t="s">
        <v>85</v>
      </c>
      <c r="V13" s="58"/>
      <c r="Y13" s="61"/>
    </row>
    <row r="14" customFormat="false" ht="78.65" hidden="false" customHeight="false" outlineLevel="0" collapsed="false">
      <c r="A14" s="58" t="s">
        <v>86</v>
      </c>
      <c r="B14" s="58" t="s">
        <v>87</v>
      </c>
      <c r="C14" s="58" t="s">
        <v>64</v>
      </c>
      <c r="D14" s="58" t="s">
        <v>59</v>
      </c>
      <c r="E14" s="59" t="n">
        <v>878.428</v>
      </c>
      <c r="F14" s="59" t="n">
        <v>1.378</v>
      </c>
      <c r="G14" s="59" t="n">
        <v>1210.471</v>
      </c>
      <c r="H14" s="59" t="n">
        <v>1.378</v>
      </c>
      <c r="I14" s="59" t="n">
        <v>1210.471</v>
      </c>
      <c r="J14" s="59" t="n">
        <f aca="false">L14/K14</f>
        <v>878.420174165457</v>
      </c>
      <c r="K14" s="59" t="n">
        <v>1.378</v>
      </c>
      <c r="L14" s="59" t="n">
        <v>1210.463</v>
      </c>
      <c r="M14" s="59" t="n">
        <v>1.378</v>
      </c>
      <c r="N14" s="59" t="n">
        <v>1210.463</v>
      </c>
      <c r="O14" s="58" t="s">
        <v>59</v>
      </c>
      <c r="P14" s="58" t="s">
        <v>88</v>
      </c>
      <c r="Q14" s="59" t="n">
        <f aca="false">H14-K14</f>
        <v>0</v>
      </c>
      <c r="R14" s="59" t="n">
        <f aca="false">I14-L14</f>
        <v>0.0080000000000382</v>
      </c>
      <c r="S14" s="59" t="n">
        <v>0.0107840000003109</v>
      </c>
      <c r="T14" s="60" t="n">
        <f aca="false">J14/E14-1</f>
        <v>-8.9089083485927E-006</v>
      </c>
      <c r="U14" s="58" t="s">
        <v>89</v>
      </c>
      <c r="V14" s="58"/>
      <c r="Y14" s="61"/>
    </row>
    <row r="15" customFormat="false" ht="78.65" hidden="false" customHeight="false" outlineLevel="0" collapsed="false">
      <c r="A15" s="58" t="s">
        <v>90</v>
      </c>
      <c r="B15" s="58" t="s">
        <v>91</v>
      </c>
      <c r="C15" s="58" t="s">
        <v>64</v>
      </c>
      <c r="D15" s="58" t="s">
        <v>59</v>
      </c>
      <c r="E15" s="59" t="n">
        <v>1117.93</v>
      </c>
      <c r="F15" s="59" t="n">
        <v>0.83</v>
      </c>
      <c r="G15" s="59" t="n">
        <v>927.881500000001</v>
      </c>
      <c r="H15" s="59" t="n">
        <v>0.83</v>
      </c>
      <c r="I15" s="59" t="n">
        <v>927.881500000001</v>
      </c>
      <c r="J15" s="59" t="n">
        <f aca="false">L15/K15</f>
        <v>1117.90963855422</v>
      </c>
      <c r="K15" s="59" t="n">
        <v>0.83</v>
      </c>
      <c r="L15" s="59" t="n">
        <v>927.865</v>
      </c>
      <c r="M15" s="59" t="n">
        <v>0.83</v>
      </c>
      <c r="N15" s="59" t="n">
        <v>927.865</v>
      </c>
      <c r="O15" s="58" t="s">
        <v>59</v>
      </c>
      <c r="P15" s="58" t="s">
        <v>92</v>
      </c>
      <c r="Q15" s="59" t="n">
        <f aca="false">H15-K15</f>
        <v>0</v>
      </c>
      <c r="R15" s="59" t="n">
        <f aca="false">I15-L15</f>
        <v>0.0165000000009741</v>
      </c>
      <c r="S15" s="59" t="n">
        <v>0.0168999999974449</v>
      </c>
      <c r="T15" s="60" t="n">
        <f aca="false">J15/E15-1</f>
        <v>-1.82135248032456E-005</v>
      </c>
      <c r="U15" s="58" t="s">
        <v>89</v>
      </c>
      <c r="V15" s="58"/>
      <c r="Y15" s="61"/>
    </row>
    <row r="16" customFormat="false" ht="78.65" hidden="false" customHeight="false" outlineLevel="0" collapsed="false">
      <c r="A16" s="58" t="s">
        <v>93</v>
      </c>
      <c r="B16" s="58" t="s">
        <v>94</v>
      </c>
      <c r="C16" s="58" t="s">
        <v>64</v>
      </c>
      <c r="D16" s="58" t="s">
        <v>59</v>
      </c>
      <c r="E16" s="59" t="n">
        <v>477.727</v>
      </c>
      <c r="F16" s="59" t="n">
        <v>1.79</v>
      </c>
      <c r="G16" s="59" t="n">
        <v>855.1319</v>
      </c>
      <c r="H16" s="59" t="n">
        <v>1.79</v>
      </c>
      <c r="I16" s="59" t="n">
        <v>855.1319</v>
      </c>
      <c r="J16" s="59" t="n">
        <f aca="false">L16/K16</f>
        <v>477.71156424581</v>
      </c>
      <c r="K16" s="59" t="n">
        <v>1.79</v>
      </c>
      <c r="L16" s="59" t="n">
        <v>855.1037</v>
      </c>
      <c r="M16" s="59" t="n">
        <v>1.79</v>
      </c>
      <c r="N16" s="59" t="n">
        <v>855.1037</v>
      </c>
      <c r="O16" s="58" t="s">
        <v>59</v>
      </c>
      <c r="P16" s="58" t="s">
        <v>95</v>
      </c>
      <c r="Q16" s="59" t="n">
        <f aca="false">H16-K16</f>
        <v>0</v>
      </c>
      <c r="R16" s="59" t="n">
        <f aca="false">I16-L16</f>
        <v>0.0281999999999698</v>
      </c>
      <c r="S16" s="59" t="n">
        <v>0.027630000000064</v>
      </c>
      <c r="T16" s="60" t="n">
        <f aca="false">J16/E16-1</f>
        <v>-3.23108264551619E-005</v>
      </c>
      <c r="U16" s="58" t="s">
        <v>96</v>
      </c>
      <c r="V16" s="58"/>
      <c r="Y16" s="61"/>
    </row>
    <row r="17" customFormat="false" ht="95.5" hidden="false" customHeight="false" outlineLevel="0" collapsed="false">
      <c r="A17" s="58" t="s">
        <v>97</v>
      </c>
      <c r="B17" s="58" t="s">
        <v>98</v>
      </c>
      <c r="C17" s="58" t="s">
        <v>64</v>
      </c>
      <c r="D17" s="58" t="s">
        <v>59</v>
      </c>
      <c r="E17" s="59" t="n">
        <v>776.68</v>
      </c>
      <c r="F17" s="59" t="n">
        <v>1.34</v>
      </c>
      <c r="G17" s="59" t="n">
        <v>1040.746</v>
      </c>
      <c r="H17" s="59" t="n">
        <v>1.34</v>
      </c>
      <c r="I17" s="59" t="n">
        <v>1040.746</v>
      </c>
      <c r="J17" s="59" t="n">
        <f aca="false">L17/K17</f>
        <v>776.677888059701</v>
      </c>
      <c r="K17" s="59" t="n">
        <v>1.34</v>
      </c>
      <c r="L17" s="59" t="n">
        <v>1040.74837</v>
      </c>
      <c r="M17" s="59" t="n">
        <v>1.34</v>
      </c>
      <c r="N17" s="59" t="n">
        <v>1040.74837</v>
      </c>
      <c r="O17" s="58" t="s">
        <v>59</v>
      </c>
      <c r="P17" s="58" t="s">
        <v>99</v>
      </c>
      <c r="Q17" s="59" t="n">
        <f aca="false">H17-K17</f>
        <v>0</v>
      </c>
      <c r="R17" s="59" t="n">
        <f aca="false">I17-L17</f>
        <v>-0.00236999999992804</v>
      </c>
      <c r="S17" s="59" t="n">
        <v>0</v>
      </c>
      <c r="T17" s="60" t="n">
        <f aca="false">J17/E17-1</f>
        <v>-2.71918975447427E-006</v>
      </c>
      <c r="U17" s="58" t="s">
        <v>100</v>
      </c>
      <c r="V17" s="58"/>
      <c r="Y17" s="0"/>
    </row>
    <row r="18" customFormat="false" ht="62.4" hidden="false" customHeight="false" outlineLevel="0" collapsed="false">
      <c r="A18" s="58" t="s">
        <v>101</v>
      </c>
      <c r="B18" s="58" t="s">
        <v>102</v>
      </c>
      <c r="C18" s="58" t="s">
        <v>64</v>
      </c>
      <c r="D18" s="58" t="s">
        <v>59</v>
      </c>
      <c r="E18" s="59" t="n">
        <v>610.496</v>
      </c>
      <c r="F18" s="59" t="n">
        <v>6.1</v>
      </c>
      <c r="G18" s="59" t="n">
        <v>3724.028</v>
      </c>
      <c r="H18" s="59" t="n">
        <v>6.1</v>
      </c>
      <c r="I18" s="59" t="n">
        <v>3724.028</v>
      </c>
      <c r="J18" s="59" t="n">
        <f aca="false">L18/K18</f>
        <v>610.495901639344</v>
      </c>
      <c r="K18" s="59" t="n">
        <v>6.1</v>
      </c>
      <c r="L18" s="59" t="n">
        <v>3724.025</v>
      </c>
      <c r="M18" s="59" t="n">
        <v>6.1</v>
      </c>
      <c r="N18" s="59" t="n">
        <v>3724.025</v>
      </c>
      <c r="O18" s="58" t="s">
        <v>59</v>
      </c>
      <c r="P18" s="58" t="s">
        <v>103</v>
      </c>
      <c r="Q18" s="59" t="n">
        <f aca="false">H18-K18</f>
        <v>0</v>
      </c>
      <c r="R18" s="59" t="n">
        <f aca="false">I18-L18</f>
        <v>0.00299999999970169</v>
      </c>
      <c r="S18" s="59" t="n">
        <v>0.000600000001668377</v>
      </c>
      <c r="T18" s="60" t="n">
        <f aca="false">J18/E18-1</f>
        <v>-1.61115970787051E-007</v>
      </c>
      <c r="U18" s="58" t="s">
        <v>66</v>
      </c>
      <c r="V18" s="58"/>
    </row>
    <row r="19" customFormat="false" ht="62.4" hidden="false" customHeight="false" outlineLevel="0" collapsed="false">
      <c r="A19" s="58" t="s">
        <v>104</v>
      </c>
      <c r="B19" s="58" t="s">
        <v>105</v>
      </c>
      <c r="C19" s="58" t="s">
        <v>64</v>
      </c>
      <c r="D19" s="58" t="s">
        <v>59</v>
      </c>
      <c r="E19" s="59" t="n">
        <v>574.132</v>
      </c>
      <c r="F19" s="59" t="n">
        <v>4.7</v>
      </c>
      <c r="G19" s="59" t="n">
        <v>2698.4223</v>
      </c>
      <c r="H19" s="59" t="n">
        <v>4.7</v>
      </c>
      <c r="I19" s="59" t="n">
        <v>2698.4223</v>
      </c>
      <c r="J19" s="59" t="n">
        <f aca="false">L19/K19</f>
        <v>574.132765957447</v>
      </c>
      <c r="K19" s="59" t="n">
        <v>4.7</v>
      </c>
      <c r="L19" s="59" t="n">
        <v>2698.424</v>
      </c>
      <c r="M19" s="59" t="n">
        <v>4.7</v>
      </c>
      <c r="N19" s="59" t="n">
        <v>2698.424</v>
      </c>
      <c r="O19" s="58" t="s">
        <v>59</v>
      </c>
      <c r="P19" s="58" t="s">
        <v>106</v>
      </c>
      <c r="Q19" s="59" t="n">
        <f aca="false">H19-K19</f>
        <v>0</v>
      </c>
      <c r="R19" s="59" t="n">
        <f aca="false">I19-L19</f>
        <v>-0.00169999999980064</v>
      </c>
      <c r="S19" s="59" t="n">
        <v>-0.00360000000097216</v>
      </c>
      <c r="T19" s="60" t="n">
        <f aca="false">J19/E19-1</f>
        <v>1.33411383940185E-006</v>
      </c>
      <c r="U19" s="58" t="s">
        <v>66</v>
      </c>
      <c r="V19" s="58"/>
    </row>
    <row r="20" customFormat="false" ht="62.4" hidden="false" customHeight="false" outlineLevel="0" collapsed="false">
      <c r="A20" s="58" t="s">
        <v>107</v>
      </c>
      <c r="B20" s="58" t="s">
        <v>108</v>
      </c>
      <c r="C20" s="58" t="s">
        <v>64</v>
      </c>
      <c r="D20" s="58" t="s">
        <v>59</v>
      </c>
      <c r="E20" s="59" t="n">
        <v>547.713</v>
      </c>
      <c r="F20" s="59" t="n">
        <v>4.04</v>
      </c>
      <c r="G20" s="59" t="n">
        <v>2212.7616</v>
      </c>
      <c r="H20" s="59" t="n">
        <v>4.04</v>
      </c>
      <c r="I20" s="59" t="n">
        <v>2212.7616</v>
      </c>
      <c r="J20" s="59" t="n">
        <f aca="false">L20/K20</f>
        <v>547.712623762376</v>
      </c>
      <c r="K20" s="59" t="n">
        <v>4.04</v>
      </c>
      <c r="L20" s="59" t="n">
        <v>2212.759</v>
      </c>
      <c r="M20" s="59" t="n">
        <v>4.04</v>
      </c>
      <c r="N20" s="59" t="n">
        <v>2212.759</v>
      </c>
      <c r="O20" s="58" t="s">
        <v>59</v>
      </c>
      <c r="P20" s="58" t="s">
        <v>109</v>
      </c>
      <c r="Q20" s="59" t="n">
        <f aca="false">H20-K20</f>
        <v>0</v>
      </c>
      <c r="R20" s="59" t="n">
        <f aca="false">I20-L20</f>
        <v>0.00259999999980209</v>
      </c>
      <c r="S20" s="59" t="n">
        <v>0.00152000000088719</v>
      </c>
      <c r="T20" s="60" t="n">
        <f aca="false">J20/E20-1</f>
        <v>-6.86924764847774E-007</v>
      </c>
      <c r="U20" s="58" t="s">
        <v>66</v>
      </c>
      <c r="V20" s="58"/>
    </row>
    <row r="21" customFormat="false" ht="95.5" hidden="false" customHeight="false" outlineLevel="0" collapsed="false">
      <c r="A21" s="58" t="s">
        <v>110</v>
      </c>
      <c r="B21" s="58" t="s">
        <v>111</v>
      </c>
      <c r="C21" s="58" t="s">
        <v>64</v>
      </c>
      <c r="D21" s="58" t="s">
        <v>59</v>
      </c>
      <c r="E21" s="59" t="n">
        <v>555.24</v>
      </c>
      <c r="F21" s="59" t="n">
        <v>4.29</v>
      </c>
      <c r="G21" s="59" t="n">
        <v>2381.981</v>
      </c>
      <c r="H21" s="59" t="n">
        <v>4.29</v>
      </c>
      <c r="I21" s="59" t="n">
        <v>2381.981</v>
      </c>
      <c r="J21" s="59" t="n">
        <f aca="false">L21/K21</f>
        <v>555.220291375291</v>
      </c>
      <c r="K21" s="59" t="n">
        <v>4.29</v>
      </c>
      <c r="L21" s="59" t="n">
        <v>2381.89505</v>
      </c>
      <c r="M21" s="59" t="n">
        <v>4.29</v>
      </c>
      <c r="N21" s="59" t="n">
        <v>2381.89505</v>
      </c>
      <c r="O21" s="58" t="s">
        <v>59</v>
      </c>
      <c r="P21" s="58" t="s">
        <v>112</v>
      </c>
      <c r="Q21" s="59" t="n">
        <f aca="false">H21-K21</f>
        <v>0</v>
      </c>
      <c r="R21" s="59" t="n">
        <f aca="false">I21-L21</f>
        <v>0.085950000000139</v>
      </c>
      <c r="S21" s="59" t="n">
        <v>0.09</v>
      </c>
      <c r="T21" s="60" t="n">
        <f aca="false">J21/E21-1</f>
        <v>-3.54956860252331E-005</v>
      </c>
      <c r="U21" s="58" t="s">
        <v>100</v>
      </c>
      <c r="V21" s="58"/>
    </row>
    <row r="22" customFormat="false" ht="64.15" hidden="false" customHeight="false" outlineLevel="0" collapsed="false">
      <c r="A22" s="58" t="s">
        <v>113</v>
      </c>
      <c r="B22" s="58" t="s">
        <v>114</v>
      </c>
      <c r="C22" s="58" t="s">
        <v>64</v>
      </c>
      <c r="D22" s="58" t="s">
        <v>59</v>
      </c>
      <c r="E22" s="59" t="n">
        <v>815.67</v>
      </c>
      <c r="F22" s="59" t="n">
        <v>1.66</v>
      </c>
      <c r="G22" s="59" t="n">
        <v>1354.0072</v>
      </c>
      <c r="H22" s="59" t="n">
        <v>1.66</v>
      </c>
      <c r="I22" s="59" t="n">
        <v>1354.0072</v>
      </c>
      <c r="J22" s="59" t="n">
        <f aca="false">L22/K22</f>
        <v>815.667469879518</v>
      </c>
      <c r="K22" s="59" t="n">
        <v>1.66</v>
      </c>
      <c r="L22" s="59" t="n">
        <v>1354.008</v>
      </c>
      <c r="M22" s="59" t="n">
        <v>1.66</v>
      </c>
      <c r="N22" s="59" t="n">
        <v>1354.008</v>
      </c>
      <c r="O22" s="58" t="s">
        <v>59</v>
      </c>
      <c r="P22" s="58" t="s">
        <v>115</v>
      </c>
      <c r="Q22" s="59" t="n">
        <f aca="false">H22-K22</f>
        <v>0</v>
      </c>
      <c r="R22" s="59" t="n">
        <f aca="false">I22-L22</f>
        <v>-0.000800000000026557</v>
      </c>
      <c r="S22" s="59" t="n">
        <v>0</v>
      </c>
      <c r="T22" s="60" t="n">
        <f aca="false">J22/E22-1</f>
        <v>-3.10189228713842E-006</v>
      </c>
      <c r="U22" s="58" t="s">
        <v>89</v>
      </c>
      <c r="V22" s="58"/>
    </row>
    <row r="23" customFormat="false" ht="62.4" hidden="false" customHeight="false" outlineLevel="0" collapsed="false">
      <c r="A23" s="58" t="s">
        <v>116</v>
      </c>
      <c r="B23" s="58" t="s">
        <v>117</v>
      </c>
      <c r="C23" s="58" t="s">
        <v>64</v>
      </c>
      <c r="D23" s="58" t="s">
        <v>59</v>
      </c>
      <c r="E23" s="59" t="n">
        <v>291.018</v>
      </c>
      <c r="F23" s="59" t="n">
        <v>3.324</v>
      </c>
      <c r="G23" s="59" t="n">
        <v>967.343999999999</v>
      </c>
      <c r="H23" s="59" t="n">
        <v>3.324</v>
      </c>
      <c r="I23" s="59" t="n">
        <v>967.343999999999</v>
      </c>
      <c r="J23" s="59" t="n">
        <f aca="false">L23/K23</f>
        <v>291.016546329723</v>
      </c>
      <c r="K23" s="59" t="n">
        <v>3.324</v>
      </c>
      <c r="L23" s="59" t="n">
        <v>967.339</v>
      </c>
      <c r="M23" s="59" t="n">
        <v>3.324</v>
      </c>
      <c r="N23" s="59" t="n">
        <v>967.339</v>
      </c>
      <c r="O23" s="58" t="s">
        <v>59</v>
      </c>
      <c r="P23" s="58" t="s">
        <v>118</v>
      </c>
      <c r="Q23" s="59" t="n">
        <f aca="false">H23-K23</f>
        <v>0</v>
      </c>
      <c r="R23" s="59" t="n">
        <f aca="false">I23-L23</f>
        <v>0.00499999999897227</v>
      </c>
      <c r="S23" s="59" t="n">
        <v>0.0048320000007061</v>
      </c>
      <c r="T23" s="60" t="n">
        <f aca="false">J23/E23-1</f>
        <v>-4.99512152751791E-006</v>
      </c>
      <c r="U23" s="58" t="s">
        <v>66</v>
      </c>
      <c r="V23" s="58"/>
    </row>
    <row r="24" customFormat="false" ht="62.4" hidden="false" customHeight="false" outlineLevel="0" collapsed="false">
      <c r="A24" s="58" t="s">
        <v>119</v>
      </c>
      <c r="B24" s="58" t="s">
        <v>120</v>
      </c>
      <c r="C24" s="58" t="s">
        <v>64</v>
      </c>
      <c r="D24" s="58" t="s">
        <v>59</v>
      </c>
      <c r="E24" s="59" t="n">
        <v>740.94</v>
      </c>
      <c r="F24" s="59" t="n">
        <v>0.7</v>
      </c>
      <c r="G24" s="59" t="n">
        <v>518.655</v>
      </c>
      <c r="H24" s="59" t="n">
        <v>0.7</v>
      </c>
      <c r="I24" s="59" t="n">
        <v>518.655</v>
      </c>
      <c r="J24" s="59" t="n">
        <f aca="false">L24/K24</f>
        <v>740.94</v>
      </c>
      <c r="K24" s="59" t="n">
        <v>0.7</v>
      </c>
      <c r="L24" s="59" t="n">
        <v>518.658</v>
      </c>
      <c r="M24" s="59" t="n">
        <v>0.7</v>
      </c>
      <c r="N24" s="59" t="n">
        <v>518.658</v>
      </c>
      <c r="O24" s="58" t="s">
        <v>59</v>
      </c>
      <c r="P24" s="58" t="s">
        <v>121</v>
      </c>
      <c r="Q24" s="59" t="n">
        <f aca="false">H24-K24</f>
        <v>0</v>
      </c>
      <c r="R24" s="59" t="n">
        <f aca="false">I24-L24</f>
        <v>-0.00300000000004275</v>
      </c>
      <c r="S24" s="59" t="n">
        <v>0</v>
      </c>
      <c r="T24" s="60" t="n">
        <f aca="false">J24/E24-1</f>
        <v>0</v>
      </c>
      <c r="U24" s="58" t="s">
        <v>66</v>
      </c>
      <c r="V24" s="58"/>
    </row>
    <row r="25" customFormat="false" ht="64.15" hidden="false" customHeight="false" outlineLevel="0" collapsed="false">
      <c r="A25" s="58" t="s">
        <v>122</v>
      </c>
      <c r="B25" s="58" t="s">
        <v>123</v>
      </c>
      <c r="C25" s="58" t="s">
        <v>64</v>
      </c>
      <c r="D25" s="58" t="s">
        <v>59</v>
      </c>
      <c r="E25" s="59" t="n">
        <v>893.638</v>
      </c>
      <c r="F25" s="59" t="n">
        <v>3.3</v>
      </c>
      <c r="G25" s="59" t="n">
        <v>2949.007</v>
      </c>
      <c r="H25" s="59" t="n">
        <v>3.3</v>
      </c>
      <c r="I25" s="59" t="n">
        <v>2949.007</v>
      </c>
      <c r="J25" s="59" t="n">
        <f aca="false">L25/K25</f>
        <v>893.639696969697</v>
      </c>
      <c r="K25" s="59" t="n">
        <v>3.3</v>
      </c>
      <c r="L25" s="59" t="n">
        <v>2949.011</v>
      </c>
      <c r="M25" s="59" t="n">
        <v>3.3</v>
      </c>
      <c r="N25" s="59" t="n">
        <v>2949.011</v>
      </c>
      <c r="O25" s="58" t="s">
        <v>59</v>
      </c>
      <c r="P25" s="58" t="s">
        <v>124</v>
      </c>
      <c r="Q25" s="59" t="n">
        <f aca="false">H25-K25</f>
        <v>0</v>
      </c>
      <c r="R25" s="59" t="n">
        <f aca="false">I25-L25</f>
        <v>-0.00399999999990541</v>
      </c>
      <c r="S25" s="59" t="n">
        <v>0</v>
      </c>
      <c r="T25" s="60" t="n">
        <f aca="false">J25/E25-1</f>
        <v>1.89894531898993E-006</v>
      </c>
      <c r="U25" s="58" t="s">
        <v>66</v>
      </c>
      <c r="V25" s="58"/>
    </row>
    <row r="26" customFormat="false" ht="62.4" hidden="false" customHeight="false" outlineLevel="0" collapsed="false">
      <c r="A26" s="58" t="s">
        <v>125</v>
      </c>
      <c r="B26" s="58" t="s">
        <v>126</v>
      </c>
      <c r="C26" s="58" t="s">
        <v>64</v>
      </c>
      <c r="D26" s="58" t="s">
        <v>59</v>
      </c>
      <c r="E26" s="59" t="n">
        <v>687.336</v>
      </c>
      <c r="F26" s="59" t="n">
        <v>3.86</v>
      </c>
      <c r="G26" s="59" t="n">
        <v>2653.1155</v>
      </c>
      <c r="H26" s="59" t="n">
        <v>3.86</v>
      </c>
      <c r="I26" s="59" t="n">
        <v>2653.1155</v>
      </c>
      <c r="J26" s="59" t="n">
        <f aca="false">L26/K26</f>
        <v>687.336528497409</v>
      </c>
      <c r="K26" s="59" t="n">
        <v>3.86</v>
      </c>
      <c r="L26" s="59" t="n">
        <v>2653.119</v>
      </c>
      <c r="M26" s="59" t="n">
        <v>3.86</v>
      </c>
      <c r="N26" s="59" t="n">
        <v>2653.119</v>
      </c>
      <c r="O26" s="58" t="s">
        <v>59</v>
      </c>
      <c r="P26" s="58" t="s">
        <v>127</v>
      </c>
      <c r="Q26" s="59" t="n">
        <f aca="false">H26-K26</f>
        <v>0</v>
      </c>
      <c r="R26" s="59" t="n">
        <f aca="false">I26-L26</f>
        <v>-0.0035000000002583</v>
      </c>
      <c r="S26" s="59" t="n">
        <v>-0.00203999999849429</v>
      </c>
      <c r="T26" s="60" t="n">
        <f aca="false">J26/E26-1</f>
        <v>7.68906923909185E-007</v>
      </c>
      <c r="U26" s="58" t="s">
        <v>66</v>
      </c>
      <c r="V26" s="58"/>
    </row>
    <row r="27" customFormat="false" ht="64.15" hidden="false" customHeight="false" outlineLevel="0" collapsed="false">
      <c r="A27" s="58" t="s">
        <v>128</v>
      </c>
      <c r="B27" s="58" t="s">
        <v>129</v>
      </c>
      <c r="C27" s="58" t="s">
        <v>64</v>
      </c>
      <c r="D27" s="58" t="s">
        <v>59</v>
      </c>
      <c r="E27" s="59" t="n">
        <v>1175.91</v>
      </c>
      <c r="F27" s="59" t="n">
        <v>1.4</v>
      </c>
      <c r="G27" s="59" t="n">
        <v>1646.2705</v>
      </c>
      <c r="H27" s="59" t="n">
        <v>1.4</v>
      </c>
      <c r="I27" s="59" t="n">
        <v>1646.2705</v>
      </c>
      <c r="J27" s="59" t="n">
        <f aca="false">L27/K27</f>
        <v>1175.90785714286</v>
      </c>
      <c r="K27" s="59" t="n">
        <v>1.4</v>
      </c>
      <c r="L27" s="59" t="n">
        <v>1646.271</v>
      </c>
      <c r="M27" s="59" t="n">
        <v>1.4</v>
      </c>
      <c r="N27" s="59" t="n">
        <v>1646.271</v>
      </c>
      <c r="O27" s="58" t="s">
        <v>59</v>
      </c>
      <c r="P27" s="58" t="s">
        <v>130</v>
      </c>
      <c r="Q27" s="59" t="n">
        <f aca="false">H27-K27</f>
        <v>0</v>
      </c>
      <c r="R27" s="59" t="n">
        <f aca="false">I27-L27</f>
        <v>-0.00049999999987449</v>
      </c>
      <c r="S27" s="59" t="n">
        <v>0</v>
      </c>
      <c r="T27" s="60" t="n">
        <f aca="false">J27/E27-1</f>
        <v>-1.82229689593694E-006</v>
      </c>
      <c r="U27" s="58" t="s">
        <v>66</v>
      </c>
      <c r="V27" s="58"/>
    </row>
    <row r="28" customFormat="false" ht="62.4" hidden="false" customHeight="false" outlineLevel="0" collapsed="false">
      <c r="A28" s="58" t="s">
        <v>131</v>
      </c>
      <c r="B28" s="58" t="s">
        <v>132</v>
      </c>
      <c r="C28" s="58" t="s">
        <v>64</v>
      </c>
      <c r="D28" s="58" t="s">
        <v>59</v>
      </c>
      <c r="E28" s="59" t="n">
        <v>445.794</v>
      </c>
      <c r="F28" s="59" t="n">
        <v>6.24</v>
      </c>
      <c r="G28" s="59" t="n">
        <v>2781.7545</v>
      </c>
      <c r="H28" s="59" t="n">
        <v>6.24</v>
      </c>
      <c r="I28" s="59" t="n">
        <v>2781.7545</v>
      </c>
      <c r="J28" s="59" t="n">
        <f aca="false">L28/K28</f>
        <v>445.793269230769</v>
      </c>
      <c r="K28" s="59" t="n">
        <v>6.24</v>
      </c>
      <c r="L28" s="59" t="n">
        <v>2781.75</v>
      </c>
      <c r="M28" s="59" t="n">
        <v>6.24</v>
      </c>
      <c r="N28" s="59" t="n">
        <v>2781.75</v>
      </c>
      <c r="O28" s="58" t="s">
        <v>59</v>
      </c>
      <c r="P28" s="58" t="s">
        <v>133</v>
      </c>
      <c r="Q28" s="59" t="n">
        <f aca="false">H28-K28</f>
        <v>0</v>
      </c>
      <c r="R28" s="59" t="n">
        <f aca="false">I28-L28</f>
        <v>0.00450000000000728</v>
      </c>
      <c r="S28" s="59" t="n">
        <v>0.00456000000133827</v>
      </c>
      <c r="T28" s="60" t="n">
        <f aca="false">J28/E28-1</f>
        <v>-1.63925317697711E-006</v>
      </c>
      <c r="U28" s="58" t="s">
        <v>66</v>
      </c>
      <c r="V28" s="58"/>
    </row>
    <row r="29" customFormat="false" ht="93.6" hidden="false" customHeight="false" outlineLevel="0" collapsed="false">
      <c r="A29" s="58" t="s">
        <v>134</v>
      </c>
      <c r="B29" s="58" t="s">
        <v>135</v>
      </c>
      <c r="C29" s="58" t="s">
        <v>64</v>
      </c>
      <c r="D29" s="58" t="s">
        <v>59</v>
      </c>
      <c r="E29" s="59" t="n">
        <v>546.166</v>
      </c>
      <c r="F29" s="59" t="n">
        <v>4.22</v>
      </c>
      <c r="G29" s="59" t="n">
        <v>2304.8221</v>
      </c>
      <c r="H29" s="59" t="n">
        <v>4.22</v>
      </c>
      <c r="I29" s="59" t="n">
        <v>2304.8221</v>
      </c>
      <c r="J29" s="59" t="n">
        <f aca="false">L29/K29</f>
        <v>546.165876777251</v>
      </c>
      <c r="K29" s="59" t="n">
        <v>4.22</v>
      </c>
      <c r="L29" s="59" t="n">
        <v>2304.82</v>
      </c>
      <c r="M29" s="59" t="n">
        <v>4.22</v>
      </c>
      <c r="N29" s="59" t="n">
        <v>2304.82</v>
      </c>
      <c r="O29" s="58" t="s">
        <v>59</v>
      </c>
      <c r="P29" s="58" t="s">
        <v>136</v>
      </c>
      <c r="Q29" s="59" t="n">
        <f aca="false">H29-K29</f>
        <v>0</v>
      </c>
      <c r="R29" s="59" t="n">
        <f aca="false">I29-L29</f>
        <v>0.00209999999970023</v>
      </c>
      <c r="S29" s="59" t="n">
        <v>0.000520000000944947</v>
      </c>
      <c r="T29" s="60" t="n">
        <f aca="false">J29/E29-1</f>
        <v>-2.25614096849291E-007</v>
      </c>
      <c r="U29" s="58" t="s">
        <v>100</v>
      </c>
      <c r="V29" s="58"/>
    </row>
    <row r="30" customFormat="false" ht="93.6" hidden="false" customHeight="false" outlineLevel="0" collapsed="false">
      <c r="A30" s="58" t="s">
        <v>137</v>
      </c>
      <c r="B30" s="58" t="s">
        <v>138</v>
      </c>
      <c r="C30" s="58" t="s">
        <v>64</v>
      </c>
      <c r="D30" s="58" t="s">
        <v>59</v>
      </c>
      <c r="E30" s="59" t="n">
        <v>471.359</v>
      </c>
      <c r="F30" s="59" t="n">
        <v>2.63</v>
      </c>
      <c r="G30" s="59" t="n">
        <v>1239.6748</v>
      </c>
      <c r="H30" s="59" t="n">
        <v>2.63</v>
      </c>
      <c r="I30" s="59" t="n">
        <v>1239.6748</v>
      </c>
      <c r="J30" s="59" t="n">
        <f aca="false">L30/K30</f>
        <v>471.357414448669</v>
      </c>
      <c r="K30" s="59" t="n">
        <v>2.63</v>
      </c>
      <c r="L30" s="59" t="n">
        <v>1239.67</v>
      </c>
      <c r="M30" s="59" t="n">
        <v>2.63</v>
      </c>
      <c r="N30" s="59" t="n">
        <v>1239.67</v>
      </c>
      <c r="O30" s="58" t="s">
        <v>59</v>
      </c>
      <c r="P30" s="58" t="s">
        <v>139</v>
      </c>
      <c r="Q30" s="59" t="n">
        <f aca="false">H30-K30</f>
        <v>0</v>
      </c>
      <c r="R30" s="59" t="n">
        <f aca="false">I30-L30</f>
        <v>0.00479999999993197</v>
      </c>
      <c r="S30" s="59" t="n">
        <v>0.00417000000054145</v>
      </c>
      <c r="T30" s="60" t="n">
        <f aca="false">J30/E30-1</f>
        <v>-3.36378711496277E-006</v>
      </c>
      <c r="U30" s="58" t="s">
        <v>100</v>
      </c>
      <c r="V30" s="58"/>
    </row>
    <row r="31" customFormat="false" ht="93.6" hidden="false" customHeight="false" outlineLevel="0" collapsed="false">
      <c r="A31" s="58" t="s">
        <v>140</v>
      </c>
      <c r="B31" s="58" t="s">
        <v>141</v>
      </c>
      <c r="C31" s="58" t="s">
        <v>64</v>
      </c>
      <c r="D31" s="58" t="s">
        <v>59</v>
      </c>
      <c r="E31" s="59" t="n">
        <v>382.167</v>
      </c>
      <c r="F31" s="59" t="n">
        <v>5.757</v>
      </c>
      <c r="G31" s="59" t="n">
        <v>2200.1378</v>
      </c>
      <c r="H31" s="59" t="n">
        <v>5.757</v>
      </c>
      <c r="I31" s="59" t="n">
        <v>2200.1378</v>
      </c>
      <c r="J31" s="59" t="n">
        <f aca="false">L31/K31</f>
        <v>382.167324995658</v>
      </c>
      <c r="K31" s="59" t="n">
        <v>5.757</v>
      </c>
      <c r="L31" s="59" t="n">
        <v>2200.13729</v>
      </c>
      <c r="M31" s="59" t="n">
        <v>5.757</v>
      </c>
      <c r="N31" s="59" t="n">
        <v>2200.13729</v>
      </c>
      <c r="O31" s="58" t="s">
        <v>59</v>
      </c>
      <c r="P31" s="58" t="s">
        <v>142</v>
      </c>
      <c r="Q31" s="59" t="n">
        <f aca="false">H31-K31</f>
        <v>0</v>
      </c>
      <c r="R31" s="59" t="n">
        <f aca="false">I31-L31</f>
        <v>0.000509999999849242</v>
      </c>
      <c r="S31" s="59" t="n">
        <v>0</v>
      </c>
      <c r="T31" s="60" t="n">
        <f aca="false">J31/E31-1</f>
        <v>8.50402199992217E-007</v>
      </c>
      <c r="U31" s="58" t="s">
        <v>100</v>
      </c>
      <c r="V31" s="58"/>
    </row>
    <row r="32" customFormat="false" ht="62.4" hidden="false" customHeight="false" outlineLevel="0" collapsed="false">
      <c r="A32" s="58" t="s">
        <v>143</v>
      </c>
      <c r="B32" s="58" t="s">
        <v>144</v>
      </c>
      <c r="C32" s="58" t="s">
        <v>64</v>
      </c>
      <c r="D32" s="58" t="s">
        <v>59</v>
      </c>
      <c r="E32" s="59" t="n">
        <v>692.841</v>
      </c>
      <c r="F32" s="59" t="n">
        <v>3.6</v>
      </c>
      <c r="G32" s="59" t="n">
        <v>2494.228</v>
      </c>
      <c r="H32" s="59" t="n">
        <v>3.6</v>
      </c>
      <c r="I32" s="59" t="n">
        <v>2494.228</v>
      </c>
      <c r="J32" s="59" t="n">
        <f aca="false">L32/K32</f>
        <v>692.841666666667</v>
      </c>
      <c r="K32" s="59" t="n">
        <v>3.6</v>
      </c>
      <c r="L32" s="59" t="n">
        <v>2494.23</v>
      </c>
      <c r="M32" s="59" t="n">
        <v>3.6</v>
      </c>
      <c r="N32" s="59" t="n">
        <v>2494.23</v>
      </c>
      <c r="O32" s="58" t="s">
        <v>59</v>
      </c>
      <c r="P32" s="58" t="s">
        <v>145</v>
      </c>
      <c r="Q32" s="59" t="n">
        <f aca="false">H32-K32</f>
        <v>0</v>
      </c>
      <c r="R32" s="59" t="n">
        <f aca="false">I32-L32</f>
        <v>-0.00199999999995271</v>
      </c>
      <c r="S32" s="59" t="n">
        <v>-0.00240000000130749</v>
      </c>
      <c r="T32" s="60" t="n">
        <f aca="false">J32/E32-1</f>
        <v>9.622217316263E-007</v>
      </c>
      <c r="U32" s="58" t="s">
        <v>66</v>
      </c>
      <c r="V32" s="58"/>
    </row>
    <row r="33" customFormat="false" ht="64.15" hidden="false" customHeight="false" outlineLevel="0" collapsed="false">
      <c r="A33" s="58" t="s">
        <v>146</v>
      </c>
      <c r="B33" s="58" t="s">
        <v>147</v>
      </c>
      <c r="C33" s="58" t="s">
        <v>64</v>
      </c>
      <c r="D33" s="58" t="s">
        <v>59</v>
      </c>
      <c r="E33" s="59" t="n">
        <v>524.83</v>
      </c>
      <c r="F33" s="59" t="n">
        <v>3.5</v>
      </c>
      <c r="G33" s="59" t="n">
        <v>1836.9064</v>
      </c>
      <c r="H33" s="59" t="n">
        <v>3.5</v>
      </c>
      <c r="I33" s="59" t="n">
        <v>1836.9064</v>
      </c>
      <c r="J33" s="59" t="n">
        <f aca="false">L33/K33</f>
        <v>524.831428571429</v>
      </c>
      <c r="K33" s="59" t="n">
        <v>3.5</v>
      </c>
      <c r="L33" s="59" t="n">
        <v>1836.91</v>
      </c>
      <c r="M33" s="59" t="n">
        <v>3.5</v>
      </c>
      <c r="N33" s="59" t="n">
        <v>1836.91</v>
      </c>
      <c r="O33" s="58" t="s">
        <v>59</v>
      </c>
      <c r="P33" s="58" t="s">
        <v>148</v>
      </c>
      <c r="Q33" s="59" t="n">
        <f aca="false">H33-K33</f>
        <v>0</v>
      </c>
      <c r="R33" s="59" t="n">
        <f aca="false">I33-L33</f>
        <v>-0.00360000000000582</v>
      </c>
      <c r="S33" s="59" t="n">
        <v>0</v>
      </c>
      <c r="T33" s="60" t="n">
        <f aca="false">J33/E33-1</f>
        <v>2.72196983508444E-006</v>
      </c>
      <c r="U33" s="58" t="s">
        <v>66</v>
      </c>
      <c r="V33" s="58"/>
    </row>
    <row r="34" customFormat="false" ht="62.4" hidden="false" customHeight="false" outlineLevel="0" collapsed="false">
      <c r="A34" s="58" t="s">
        <v>149</v>
      </c>
      <c r="B34" s="58" t="s">
        <v>150</v>
      </c>
      <c r="C34" s="58" t="s">
        <v>64</v>
      </c>
      <c r="D34" s="58" t="s">
        <v>59</v>
      </c>
      <c r="E34" s="59" t="n">
        <v>365.968</v>
      </c>
      <c r="F34" s="59" t="n">
        <v>6.42</v>
      </c>
      <c r="G34" s="59" t="n">
        <v>2349.5143</v>
      </c>
      <c r="H34" s="59" t="n">
        <v>6.42</v>
      </c>
      <c r="I34" s="59" t="n">
        <v>2349.5143</v>
      </c>
      <c r="J34" s="59" t="n">
        <f aca="false">L34/K34</f>
        <v>365.967289719626</v>
      </c>
      <c r="K34" s="59" t="n">
        <v>6.42</v>
      </c>
      <c r="L34" s="59" t="n">
        <v>2349.51</v>
      </c>
      <c r="M34" s="59" t="n">
        <v>6.42</v>
      </c>
      <c r="N34" s="59" t="n">
        <v>2349.51</v>
      </c>
      <c r="O34" s="58" t="s">
        <v>59</v>
      </c>
      <c r="P34" s="58" t="s">
        <v>151</v>
      </c>
      <c r="Q34" s="59" t="n">
        <f aca="false">H34-K34</f>
        <v>0</v>
      </c>
      <c r="R34" s="59" t="n">
        <f aca="false">I34-L34</f>
        <v>0.00429999999960273</v>
      </c>
      <c r="S34" s="59" t="n">
        <v>0.00456000000104154</v>
      </c>
      <c r="T34" s="60" t="n">
        <f aca="false">J34/E34-1</f>
        <v>-1.94082644877636E-006</v>
      </c>
      <c r="U34" s="58" t="s">
        <v>89</v>
      </c>
      <c r="V34" s="58"/>
    </row>
    <row r="35" customFormat="false" ht="64.15" hidden="false" customHeight="false" outlineLevel="0" collapsed="false">
      <c r="A35" s="58" t="s">
        <v>152</v>
      </c>
      <c r="B35" s="58" t="s">
        <v>153</v>
      </c>
      <c r="C35" s="58" t="s">
        <v>64</v>
      </c>
      <c r="D35" s="58" t="s">
        <v>59</v>
      </c>
      <c r="E35" s="59" t="n">
        <v>849.39</v>
      </c>
      <c r="F35" s="59" t="n">
        <v>3.42</v>
      </c>
      <c r="G35" s="59" t="n">
        <v>2904.9055</v>
      </c>
      <c r="H35" s="59" t="n">
        <v>3.42</v>
      </c>
      <c r="I35" s="59" t="n">
        <v>2904.9055</v>
      </c>
      <c r="J35" s="59" t="n">
        <f aca="false">L35/K35</f>
        <v>849.388888888889</v>
      </c>
      <c r="K35" s="59" t="n">
        <v>3.42</v>
      </c>
      <c r="L35" s="59" t="n">
        <v>2904.91</v>
      </c>
      <c r="M35" s="59" t="n">
        <v>3.42</v>
      </c>
      <c r="N35" s="59" t="n">
        <v>2904.91</v>
      </c>
      <c r="O35" s="58" t="s">
        <v>59</v>
      </c>
      <c r="P35" s="58" t="s">
        <v>154</v>
      </c>
      <c r="Q35" s="59" t="n">
        <f aca="false">H35-K35</f>
        <v>0</v>
      </c>
      <c r="R35" s="59" t="n">
        <f aca="false">I35-L35</f>
        <v>-0.00450000000000728</v>
      </c>
      <c r="S35" s="59" t="n">
        <v>0</v>
      </c>
      <c r="T35" s="60" t="n">
        <f aca="false">J35/E35-1</f>
        <v>-1.30812831689031E-006</v>
      </c>
      <c r="U35" s="58" t="s">
        <v>89</v>
      </c>
      <c r="V35" s="58"/>
    </row>
    <row r="36" customFormat="false" ht="93.6" hidden="false" customHeight="false" outlineLevel="0" collapsed="false">
      <c r="A36" s="58" t="s">
        <v>155</v>
      </c>
      <c r="B36" s="58" t="s">
        <v>156</v>
      </c>
      <c r="C36" s="58" t="s">
        <v>64</v>
      </c>
      <c r="D36" s="58" t="s">
        <v>59</v>
      </c>
      <c r="E36" s="59" t="n">
        <v>707.764</v>
      </c>
      <c r="F36" s="59" t="n">
        <v>4.84</v>
      </c>
      <c r="G36" s="59" t="n">
        <v>3425.578</v>
      </c>
      <c r="H36" s="59" t="n">
        <v>4.84</v>
      </c>
      <c r="I36" s="59" t="n">
        <v>3425.58</v>
      </c>
      <c r="J36" s="59" t="n">
        <f aca="false">L36/K36</f>
        <v>707.763574380165</v>
      </c>
      <c r="K36" s="59" t="n">
        <v>4.84</v>
      </c>
      <c r="L36" s="59" t="n">
        <v>3425.5757</v>
      </c>
      <c r="M36" s="59" t="n">
        <v>4.84</v>
      </c>
      <c r="N36" s="59" t="n">
        <v>3425.5757</v>
      </c>
      <c r="O36" s="58" t="s">
        <v>59</v>
      </c>
      <c r="P36" s="58" t="s">
        <v>157</v>
      </c>
      <c r="Q36" s="59" t="n">
        <f aca="false">H36-K36</f>
        <v>0</v>
      </c>
      <c r="R36" s="59" t="n">
        <f aca="false">I36-L36</f>
        <v>0.00430000000005748</v>
      </c>
      <c r="S36" s="59" t="n">
        <v>0.00206000000153381</v>
      </c>
      <c r="T36" s="60" t="n">
        <f aca="false">J36/E36-1</f>
        <v>-6.01358411400632E-007</v>
      </c>
      <c r="U36" s="58" t="s">
        <v>158</v>
      </c>
      <c r="V36" s="58"/>
    </row>
    <row r="37" customFormat="false" ht="62.4" hidden="false" customHeight="false" outlineLevel="0" collapsed="false">
      <c r="A37" s="58" t="s">
        <v>159</v>
      </c>
      <c r="B37" s="58" t="s">
        <v>160</v>
      </c>
      <c r="C37" s="58" t="s">
        <v>64</v>
      </c>
      <c r="D37" s="58" t="s">
        <v>59</v>
      </c>
      <c r="E37" s="59" t="n">
        <v>466.851</v>
      </c>
      <c r="F37" s="59" t="n">
        <v>3.85</v>
      </c>
      <c r="G37" s="59" t="n">
        <v>1797.376</v>
      </c>
      <c r="H37" s="59" t="n">
        <v>3.85</v>
      </c>
      <c r="I37" s="59" t="n">
        <v>1797.38</v>
      </c>
      <c r="J37" s="59" t="n">
        <f aca="false">L37/K37</f>
        <v>466.858961038961</v>
      </c>
      <c r="K37" s="59" t="n">
        <v>3.85</v>
      </c>
      <c r="L37" s="59" t="n">
        <v>1797.407</v>
      </c>
      <c r="M37" s="59" t="n">
        <v>3.85</v>
      </c>
      <c r="N37" s="59" t="n">
        <v>1797.407</v>
      </c>
      <c r="O37" s="58" t="s">
        <v>59</v>
      </c>
      <c r="P37" s="58" t="s">
        <v>161</v>
      </c>
      <c r="Q37" s="59" t="n">
        <f aca="false">H37-K37</f>
        <v>0</v>
      </c>
      <c r="R37" s="59" t="n">
        <f aca="false">I37-L37</f>
        <v>-0.0269999999998163</v>
      </c>
      <c r="S37" s="59" t="n">
        <v>-0.0306499999999033</v>
      </c>
      <c r="T37" s="60" t="n">
        <f aca="false">J37/E37-1</f>
        <v>1.70526334120069E-005</v>
      </c>
      <c r="U37" s="58" t="s">
        <v>66</v>
      </c>
      <c r="V37" s="58"/>
    </row>
    <row r="38" customFormat="false" ht="141.1" hidden="false" customHeight="false" outlineLevel="0" collapsed="false">
      <c r="A38" s="58" t="s">
        <v>162</v>
      </c>
      <c r="B38" s="58" t="s">
        <v>163</v>
      </c>
      <c r="C38" s="58" t="s">
        <v>64</v>
      </c>
      <c r="D38" s="58" t="s">
        <v>59</v>
      </c>
      <c r="E38" s="59" t="n">
        <v>292.582</v>
      </c>
      <c r="F38" s="59" t="n">
        <v>4.291</v>
      </c>
      <c r="G38" s="59" t="n">
        <v>1255.469</v>
      </c>
      <c r="H38" s="59" t="n">
        <v>4.291</v>
      </c>
      <c r="I38" s="59" t="n">
        <v>1255.469</v>
      </c>
      <c r="J38" s="59" t="n">
        <f aca="false">L38/K38</f>
        <v>292.151712887439</v>
      </c>
      <c r="K38" s="59" t="n">
        <v>4.291</v>
      </c>
      <c r="L38" s="59" t="n">
        <v>1253.623</v>
      </c>
      <c r="M38" s="59" t="n">
        <v>4.291</v>
      </c>
      <c r="N38" s="59" t="n">
        <v>1253.623</v>
      </c>
      <c r="O38" s="58" t="s">
        <v>59</v>
      </c>
      <c r="P38" s="58" t="s">
        <v>164</v>
      </c>
      <c r="Q38" s="59" t="n">
        <f aca="false">H38-K38</f>
        <v>0</v>
      </c>
      <c r="R38" s="59" t="n">
        <f aca="false">I38-L38</f>
        <v>1.846</v>
      </c>
      <c r="S38" s="59" t="n">
        <v>1.84636199999933</v>
      </c>
      <c r="T38" s="60" t="n">
        <f aca="false">J38/E38-1</f>
        <v>-0.00147065476536901</v>
      </c>
      <c r="U38" s="58" t="s">
        <v>66</v>
      </c>
      <c r="V38" s="58"/>
    </row>
    <row r="39" customFormat="false" ht="141.1" hidden="false" customHeight="false" outlineLevel="0" collapsed="false">
      <c r="A39" s="58" t="s">
        <v>165</v>
      </c>
      <c r="B39" s="58" t="s">
        <v>166</v>
      </c>
      <c r="C39" s="58" t="s">
        <v>64</v>
      </c>
      <c r="D39" s="58" t="s">
        <v>59</v>
      </c>
      <c r="E39" s="59" t="n">
        <v>742.49</v>
      </c>
      <c r="F39" s="59" t="n">
        <v>2.007</v>
      </c>
      <c r="G39" s="59" t="n">
        <v>1490.177</v>
      </c>
      <c r="H39" s="59" t="n">
        <v>2.007</v>
      </c>
      <c r="I39" s="59" t="n">
        <v>1490.176</v>
      </c>
      <c r="J39" s="59" t="n">
        <f aca="false">L39/K39</f>
        <v>741.55206776283</v>
      </c>
      <c r="K39" s="59" t="n">
        <v>2.007</v>
      </c>
      <c r="L39" s="59" t="n">
        <v>1488.295</v>
      </c>
      <c r="M39" s="59" t="n">
        <v>2.007</v>
      </c>
      <c r="N39" s="59" t="n">
        <v>1488.295</v>
      </c>
      <c r="O39" s="58" t="s">
        <v>59</v>
      </c>
      <c r="P39" s="58" t="s">
        <v>167</v>
      </c>
      <c r="Q39" s="59" t="n">
        <f aca="false">H39-K39</f>
        <v>0</v>
      </c>
      <c r="R39" s="59" t="n">
        <f aca="false">I39-L39</f>
        <v>1.88099999999986</v>
      </c>
      <c r="S39" s="59" t="n">
        <v>1.8824300000002</v>
      </c>
      <c r="T39" s="60" t="n">
        <f aca="false">J39/E39-1</f>
        <v>-0.00126322541336565</v>
      </c>
      <c r="U39" s="58" t="s">
        <v>66</v>
      </c>
      <c r="V39" s="58"/>
    </row>
    <row r="40" customFormat="false" ht="93.6" hidden="false" customHeight="false" outlineLevel="0" collapsed="false">
      <c r="A40" s="58" t="s">
        <v>168</v>
      </c>
      <c r="B40" s="58" t="s">
        <v>169</v>
      </c>
      <c r="C40" s="58" t="s">
        <v>64</v>
      </c>
      <c r="D40" s="58" t="s">
        <v>59</v>
      </c>
      <c r="E40" s="59" t="n">
        <v>513.363</v>
      </c>
      <c r="F40" s="59" t="n">
        <v>1.638</v>
      </c>
      <c r="G40" s="59" t="n">
        <v>840.889</v>
      </c>
      <c r="H40" s="59" t="n">
        <v>1.638</v>
      </c>
      <c r="I40" s="59" t="n">
        <v>840.888</v>
      </c>
      <c r="J40" s="59" t="n">
        <f aca="false">L40/K40</f>
        <v>511.942002442003</v>
      </c>
      <c r="K40" s="59" t="n">
        <v>1.638</v>
      </c>
      <c r="L40" s="59" t="n">
        <v>838.561</v>
      </c>
      <c r="M40" s="59" t="n">
        <v>1.638</v>
      </c>
      <c r="N40" s="59" t="n">
        <v>838.561</v>
      </c>
      <c r="O40" s="58" t="s">
        <v>59</v>
      </c>
      <c r="P40" s="58" t="s">
        <v>170</v>
      </c>
      <c r="Q40" s="59" t="n">
        <f aca="false">H40-K40</f>
        <v>0</v>
      </c>
      <c r="R40" s="59" t="n">
        <f aca="false">I40-L40</f>
        <v>2.327</v>
      </c>
      <c r="S40" s="59" t="n">
        <v>2.32759399999918</v>
      </c>
      <c r="T40" s="60" t="n">
        <f aca="false">J40/E40-1</f>
        <v>-0.00276801709121532</v>
      </c>
      <c r="U40" s="58" t="s">
        <v>66</v>
      </c>
      <c r="V40" s="58"/>
    </row>
    <row r="41" customFormat="false" ht="126.85" hidden="false" customHeight="false" outlineLevel="0" collapsed="false">
      <c r="A41" s="58" t="s">
        <v>171</v>
      </c>
      <c r="B41" s="58" t="s">
        <v>172</v>
      </c>
      <c r="C41" s="58" t="s">
        <v>64</v>
      </c>
      <c r="D41" s="58" t="s">
        <v>59</v>
      </c>
      <c r="E41" s="59" t="n">
        <v>434.68</v>
      </c>
      <c r="F41" s="59" t="n">
        <v>3.08</v>
      </c>
      <c r="G41" s="59" t="n">
        <v>1338.826</v>
      </c>
      <c r="H41" s="59" t="n">
        <v>3.08</v>
      </c>
      <c r="I41" s="59" t="n">
        <v>1338.826</v>
      </c>
      <c r="J41" s="59" t="n">
        <f aca="false">L41/K41</f>
        <v>434.516883116883</v>
      </c>
      <c r="K41" s="59" t="n">
        <v>3.08</v>
      </c>
      <c r="L41" s="59" t="n">
        <v>1338.312</v>
      </c>
      <c r="M41" s="59" t="n">
        <v>3.08</v>
      </c>
      <c r="N41" s="59" t="n">
        <v>1338.312</v>
      </c>
      <c r="O41" s="58" t="s">
        <v>59</v>
      </c>
      <c r="P41" s="58" t="s">
        <v>173</v>
      </c>
      <c r="Q41" s="59" t="n">
        <f aca="false">H41-K41</f>
        <v>0</v>
      </c>
      <c r="R41" s="59" t="n">
        <f aca="false">I41-L41</f>
        <v>0.514000000000124</v>
      </c>
      <c r="S41" s="59" t="n">
        <v>0.51</v>
      </c>
      <c r="T41" s="60" t="n">
        <f aca="false">J41/E41-1</f>
        <v>-0.000375257391913353</v>
      </c>
      <c r="U41" s="58" t="s">
        <v>174</v>
      </c>
      <c r="V41" s="58"/>
    </row>
    <row r="42" customFormat="false" ht="78.65" hidden="false" customHeight="false" outlineLevel="0" collapsed="false">
      <c r="A42" s="58" t="s">
        <v>175</v>
      </c>
      <c r="B42" s="58" t="s">
        <v>176</v>
      </c>
      <c r="C42" s="58" t="s">
        <v>64</v>
      </c>
      <c r="D42" s="58" t="s">
        <v>59</v>
      </c>
      <c r="E42" s="59" t="n">
        <v>491.06</v>
      </c>
      <c r="F42" s="59" t="n">
        <v>1.23</v>
      </c>
      <c r="G42" s="59" t="n">
        <v>604.009</v>
      </c>
      <c r="H42" s="59" t="n">
        <v>1.23</v>
      </c>
      <c r="I42" s="59" t="n">
        <v>604.008</v>
      </c>
      <c r="J42" s="59" t="n">
        <f aca="false">L42/K42</f>
        <v>490.930894308943</v>
      </c>
      <c r="K42" s="59" t="n">
        <v>1.23</v>
      </c>
      <c r="L42" s="59" t="n">
        <v>603.845</v>
      </c>
      <c r="M42" s="59" t="n">
        <v>1.23</v>
      </c>
      <c r="N42" s="59" t="n">
        <v>603.845</v>
      </c>
      <c r="O42" s="58" t="s">
        <v>59</v>
      </c>
      <c r="P42" s="58" t="s">
        <v>177</v>
      </c>
      <c r="Q42" s="59" t="n">
        <f aca="false">H42-K42</f>
        <v>0</v>
      </c>
      <c r="R42" s="59" t="n">
        <f aca="false">I42-L42</f>
        <v>0.163000000000011</v>
      </c>
      <c r="S42" s="59" t="n">
        <v>0.158800000000135</v>
      </c>
      <c r="T42" s="60" t="n">
        <f aca="false">J42/E42-1</f>
        <v>-0.000262912253201075</v>
      </c>
      <c r="U42" s="58" t="s">
        <v>89</v>
      </c>
      <c r="V42" s="58"/>
    </row>
    <row r="43" customFormat="false" ht="62.4" hidden="false" customHeight="false" outlineLevel="0" collapsed="false">
      <c r="A43" s="58" t="s">
        <v>178</v>
      </c>
      <c r="B43" s="58" t="s">
        <v>179</v>
      </c>
      <c r="C43" s="58" t="s">
        <v>64</v>
      </c>
      <c r="D43" s="58" t="s">
        <v>59</v>
      </c>
      <c r="E43" s="59" t="n">
        <v>878.41</v>
      </c>
      <c r="F43" s="59" t="n">
        <v>0.58</v>
      </c>
      <c r="G43" s="59" t="n">
        <v>509.482</v>
      </c>
      <c r="H43" s="59" t="n">
        <v>0.58</v>
      </c>
      <c r="I43" s="59" t="n">
        <v>509.48</v>
      </c>
      <c r="J43" s="59" t="n">
        <f aca="false">L43/K43</f>
        <v>877.891379310345</v>
      </c>
      <c r="K43" s="59" t="n">
        <v>0.58</v>
      </c>
      <c r="L43" s="59" t="n">
        <v>509.177</v>
      </c>
      <c r="M43" s="59" t="n">
        <v>0.58</v>
      </c>
      <c r="N43" s="59" t="n">
        <v>509.177</v>
      </c>
      <c r="O43" s="58" t="s">
        <v>59</v>
      </c>
      <c r="P43" s="58" t="s">
        <v>180</v>
      </c>
      <c r="Q43" s="59" t="n">
        <f aca="false">H43-K43</f>
        <v>0</v>
      </c>
      <c r="R43" s="59" t="n">
        <f aca="false">I43-L43</f>
        <v>0.302999999999997</v>
      </c>
      <c r="S43" s="59" t="n">
        <v>0.300799999999897</v>
      </c>
      <c r="T43" s="60" t="n">
        <f aca="false">J43/E43-1</f>
        <v>-0.000590408453518321</v>
      </c>
      <c r="U43" s="58" t="s">
        <v>89</v>
      </c>
      <c r="V43" s="58"/>
    </row>
    <row r="44" customFormat="false" ht="62.4" hidden="false" customHeight="false" outlineLevel="0" collapsed="false">
      <c r="A44" s="58" t="s">
        <v>181</v>
      </c>
      <c r="B44" s="58" t="s">
        <v>182</v>
      </c>
      <c r="C44" s="58" t="s">
        <v>64</v>
      </c>
      <c r="D44" s="58" t="s">
        <v>59</v>
      </c>
      <c r="E44" s="59" t="n">
        <v>516.71</v>
      </c>
      <c r="F44" s="59" t="n">
        <v>1.1</v>
      </c>
      <c r="G44" s="59" t="n">
        <v>568.381</v>
      </c>
      <c r="H44" s="59" t="n">
        <v>1.1</v>
      </c>
      <c r="I44" s="59" t="n">
        <v>568.381</v>
      </c>
      <c r="J44" s="59" t="n">
        <f aca="false">L44/K44</f>
        <v>514.980909090909</v>
      </c>
      <c r="K44" s="59" t="n">
        <v>1.1</v>
      </c>
      <c r="L44" s="59" t="n">
        <v>566.479</v>
      </c>
      <c r="M44" s="59" t="n">
        <v>1.1</v>
      </c>
      <c r="N44" s="59" t="n">
        <v>566.479</v>
      </c>
      <c r="O44" s="58" t="s">
        <v>59</v>
      </c>
      <c r="P44" s="58" t="s">
        <v>183</v>
      </c>
      <c r="Q44" s="59" t="n">
        <f aca="false">H44-K44</f>
        <v>0</v>
      </c>
      <c r="R44" s="59" t="n">
        <f aca="false">I44-L44</f>
        <v>1.90199999999993</v>
      </c>
      <c r="S44" s="59" t="n">
        <v>1.90200000000015</v>
      </c>
      <c r="T44" s="60" t="n">
        <f aca="false">J44/E44-1</f>
        <v>-0.0033463469046292</v>
      </c>
      <c r="U44" s="58" t="s">
        <v>66</v>
      </c>
      <c r="V44" s="58"/>
    </row>
    <row r="45" customFormat="false" ht="64.15" hidden="false" customHeight="false" outlineLevel="0" collapsed="false">
      <c r="A45" s="58" t="s">
        <v>184</v>
      </c>
      <c r="B45" s="58" t="s">
        <v>185</v>
      </c>
      <c r="C45" s="58" t="s">
        <v>64</v>
      </c>
      <c r="D45" s="58" t="s">
        <v>59</v>
      </c>
      <c r="E45" s="59" t="n">
        <v>413.674</v>
      </c>
      <c r="F45" s="59" t="n">
        <v>2.41</v>
      </c>
      <c r="G45" s="59" t="n">
        <v>998.61</v>
      </c>
      <c r="H45" s="59" t="n">
        <v>2.41</v>
      </c>
      <c r="I45" s="59" t="n">
        <v>998.61</v>
      </c>
      <c r="J45" s="59" t="n">
        <f aca="false">L45/K45</f>
        <v>414.377178423237</v>
      </c>
      <c r="K45" s="59" t="n">
        <v>2.41</v>
      </c>
      <c r="L45" s="59" t="n">
        <v>998.649</v>
      </c>
      <c r="M45" s="59" t="n">
        <v>2.41</v>
      </c>
      <c r="N45" s="59" t="n">
        <v>998.649</v>
      </c>
      <c r="O45" s="58" t="s">
        <v>59</v>
      </c>
      <c r="P45" s="58" t="s">
        <v>186</v>
      </c>
      <c r="Q45" s="59" t="n">
        <f aca="false">H45-K45</f>
        <v>0</v>
      </c>
      <c r="R45" s="59" t="n">
        <f aca="false">I45-L45</f>
        <v>-0.0389999999999873</v>
      </c>
      <c r="S45" s="59" t="n">
        <v>-0.04</v>
      </c>
      <c r="T45" s="60" t="n">
        <f aca="false">J45/E45-1</f>
        <v>0.00169983712594091</v>
      </c>
      <c r="U45" s="58" t="s">
        <v>66</v>
      </c>
      <c r="V45" s="58"/>
    </row>
    <row r="46" customFormat="false" ht="173.85" hidden="false" customHeight="false" outlineLevel="0" collapsed="false">
      <c r="A46" s="58" t="s">
        <v>187</v>
      </c>
      <c r="B46" s="58" t="s">
        <v>188</v>
      </c>
      <c r="C46" s="58" t="s">
        <v>64</v>
      </c>
      <c r="D46" s="58" t="s">
        <v>59</v>
      </c>
      <c r="E46" s="59" t="n">
        <v>849.283</v>
      </c>
      <c r="F46" s="59" t="n">
        <v>2.15</v>
      </c>
      <c r="G46" s="59" t="n">
        <v>1825.958</v>
      </c>
      <c r="H46" s="59" t="n">
        <v>2.15</v>
      </c>
      <c r="I46" s="59" t="n">
        <v>1825.958</v>
      </c>
      <c r="J46" s="59" t="n">
        <f aca="false">L46/K46</f>
        <v>849.282497674419</v>
      </c>
      <c r="K46" s="59" t="n">
        <v>2.15</v>
      </c>
      <c r="L46" s="59" t="n">
        <v>1825.95737</v>
      </c>
      <c r="M46" s="59" t="n">
        <v>2.15</v>
      </c>
      <c r="N46" s="59" t="n">
        <v>1825.95737</v>
      </c>
      <c r="O46" s="58" t="s">
        <v>59</v>
      </c>
      <c r="P46" s="58" t="s">
        <v>189</v>
      </c>
      <c r="Q46" s="59" t="n">
        <f aca="false">H46-K46</f>
        <v>0</v>
      </c>
      <c r="R46" s="59" t="n">
        <f aca="false">I46-L46</f>
        <v>0.000630000000001019</v>
      </c>
      <c r="S46" s="59" t="n">
        <v>0.00107999999917183</v>
      </c>
      <c r="T46" s="60" t="n">
        <f aca="false">J46/E46-1</f>
        <v>-5.9147019471073E-007</v>
      </c>
      <c r="U46" s="58" t="s">
        <v>190</v>
      </c>
      <c r="V46" s="58"/>
    </row>
    <row r="47" customFormat="false" ht="93.6" hidden="false" customHeight="false" outlineLevel="0" collapsed="false">
      <c r="A47" s="58" t="s">
        <v>191</v>
      </c>
      <c r="B47" s="58" t="s">
        <v>192</v>
      </c>
      <c r="C47" s="58" t="s">
        <v>64</v>
      </c>
      <c r="D47" s="58" t="s">
        <v>59</v>
      </c>
      <c r="E47" s="59" t="n">
        <v>753.409</v>
      </c>
      <c r="F47" s="59" t="n">
        <v>2.728</v>
      </c>
      <c r="G47" s="59" t="n">
        <v>2055.3</v>
      </c>
      <c r="H47" s="59" t="n">
        <v>2.728</v>
      </c>
      <c r="I47" s="59" t="n">
        <v>2055.3</v>
      </c>
      <c r="J47" s="59" t="n">
        <f aca="false">L47/K47</f>
        <v>753.570637829912</v>
      </c>
      <c r="K47" s="59" t="n">
        <v>2.728</v>
      </c>
      <c r="L47" s="59" t="n">
        <v>2055.7407</v>
      </c>
      <c r="M47" s="59" t="n">
        <v>2.728</v>
      </c>
      <c r="N47" s="59" t="n">
        <v>2055.7407</v>
      </c>
      <c r="O47" s="58" t="s">
        <v>59</v>
      </c>
      <c r="P47" s="58" t="s">
        <v>193</v>
      </c>
      <c r="Q47" s="59" t="n">
        <f aca="false">H47-K47</f>
        <v>0</v>
      </c>
      <c r="R47" s="59" t="n">
        <f aca="false">I47-L47</f>
        <v>-0.440699999999652</v>
      </c>
      <c r="S47" s="59" t="n">
        <v>-0.440948000000002</v>
      </c>
      <c r="T47" s="60" t="n">
        <f aca="false">J47/E47-1</f>
        <v>0.000214541941909285</v>
      </c>
      <c r="U47" s="58" t="s">
        <v>158</v>
      </c>
      <c r="V47" s="58"/>
    </row>
    <row r="48" customFormat="false" ht="93.6" hidden="false" customHeight="false" outlineLevel="0" collapsed="false">
      <c r="A48" s="58" t="s">
        <v>194</v>
      </c>
      <c r="B48" s="58" t="s">
        <v>195</v>
      </c>
      <c r="C48" s="58" t="s">
        <v>64</v>
      </c>
      <c r="D48" s="58" t="s">
        <v>59</v>
      </c>
      <c r="E48" s="59" t="n">
        <v>628.64</v>
      </c>
      <c r="F48" s="59" t="n">
        <v>3.45</v>
      </c>
      <c r="G48" s="59" t="n">
        <v>2168.808</v>
      </c>
      <c r="H48" s="59" t="n">
        <v>3.45</v>
      </c>
      <c r="I48" s="59" t="n">
        <v>2168.81</v>
      </c>
      <c r="J48" s="59" t="n">
        <f aca="false">L48/K48</f>
        <v>628.773631884058</v>
      </c>
      <c r="K48" s="59" t="n">
        <v>3.45</v>
      </c>
      <c r="L48" s="59" t="n">
        <v>2169.26903</v>
      </c>
      <c r="M48" s="59" t="n">
        <v>3.45</v>
      </c>
      <c r="N48" s="59" t="n">
        <v>2169.26903</v>
      </c>
      <c r="O48" s="58" t="s">
        <v>59</v>
      </c>
      <c r="P48" s="58" t="s">
        <v>196</v>
      </c>
      <c r="Q48" s="59" t="n">
        <f aca="false">H48-K48</f>
        <v>0</v>
      </c>
      <c r="R48" s="59" t="n">
        <f aca="false">I48-L48</f>
        <v>-0.459029999999984</v>
      </c>
      <c r="S48" s="59" t="n">
        <v>-0.461030000000068</v>
      </c>
      <c r="T48" s="60" t="n">
        <f aca="false">J48/E48-1</f>
        <v>0.000212572989402249</v>
      </c>
      <c r="U48" s="58" t="s">
        <v>197</v>
      </c>
      <c r="V48" s="58"/>
    </row>
    <row r="49" customFormat="false" ht="62.4" hidden="false" customHeight="false" outlineLevel="0" collapsed="false">
      <c r="A49" s="58" t="s">
        <v>198</v>
      </c>
      <c r="B49" s="58" t="s">
        <v>199</v>
      </c>
      <c r="C49" s="58" t="s">
        <v>64</v>
      </c>
      <c r="D49" s="58" t="s">
        <v>59</v>
      </c>
      <c r="E49" s="59" t="n">
        <v>1036.27</v>
      </c>
      <c r="F49" s="59" t="n">
        <v>0.59</v>
      </c>
      <c r="G49" s="59" t="n">
        <v>611.399</v>
      </c>
      <c r="H49" s="59" t="n">
        <v>0.59</v>
      </c>
      <c r="I49" s="59" t="n">
        <v>611.399</v>
      </c>
      <c r="J49" s="59" t="n">
        <f aca="false">L49/K49</f>
        <v>1036.2813559322</v>
      </c>
      <c r="K49" s="59" t="n">
        <v>0.59</v>
      </c>
      <c r="L49" s="59" t="n">
        <v>611.406</v>
      </c>
      <c r="M49" s="59" t="n">
        <v>0.59</v>
      </c>
      <c r="N49" s="59" t="n">
        <v>611.406</v>
      </c>
      <c r="O49" s="58" t="s">
        <v>59</v>
      </c>
      <c r="P49" s="58" t="s">
        <v>200</v>
      </c>
      <c r="Q49" s="59" t="n">
        <f aca="false">H49-K49</f>
        <v>0</v>
      </c>
      <c r="R49" s="59" t="n">
        <f aca="false">I49-L49</f>
        <v>-0.00699999999994816</v>
      </c>
      <c r="S49" s="59" t="n">
        <v>-0.00669999999806123</v>
      </c>
      <c r="T49" s="60" t="n">
        <f aca="false">J49/E49-1</f>
        <v>1.09584685490383E-005</v>
      </c>
      <c r="U49" s="58" t="s">
        <v>66</v>
      </c>
      <c r="V49" s="58"/>
    </row>
    <row r="50" customFormat="false" ht="62.4" hidden="false" customHeight="false" outlineLevel="0" collapsed="false">
      <c r="A50" s="58" t="s">
        <v>201</v>
      </c>
      <c r="B50" s="58" t="s">
        <v>202</v>
      </c>
      <c r="C50" s="58" t="s">
        <v>64</v>
      </c>
      <c r="D50" s="58" t="s">
        <v>59</v>
      </c>
      <c r="E50" s="59" t="n">
        <v>560.722</v>
      </c>
      <c r="F50" s="59" t="n">
        <v>3.522</v>
      </c>
      <c r="G50" s="59" t="n">
        <v>1974.863</v>
      </c>
      <c r="H50" s="59" t="n">
        <v>3.522</v>
      </c>
      <c r="I50" s="59" t="n">
        <v>1974.862</v>
      </c>
      <c r="J50" s="59" t="n">
        <f aca="false">L50/K50</f>
        <v>560.721181147075</v>
      </c>
      <c r="K50" s="59" t="n">
        <v>3.522</v>
      </c>
      <c r="L50" s="59" t="n">
        <v>1974.86</v>
      </c>
      <c r="M50" s="59" t="n">
        <v>3.522</v>
      </c>
      <c r="N50" s="59" t="n">
        <v>1974.86</v>
      </c>
      <c r="O50" s="58" t="s">
        <v>59</v>
      </c>
      <c r="P50" s="58" t="s">
        <v>203</v>
      </c>
      <c r="Q50" s="59" t="n">
        <f aca="false">H50-K50</f>
        <v>0</v>
      </c>
      <c r="R50" s="59" t="n">
        <f aca="false">I50-L50</f>
        <v>0.00200000000018008</v>
      </c>
      <c r="S50" s="59" t="n">
        <v>0.00288400000192723</v>
      </c>
      <c r="T50" s="60" t="n">
        <f aca="false">J50/E50-1</f>
        <v>-1.46035455084181E-006</v>
      </c>
      <c r="U50" s="58" t="s">
        <v>66</v>
      </c>
      <c r="V50" s="58"/>
    </row>
    <row r="51" customFormat="false" ht="93.6" hidden="false" customHeight="false" outlineLevel="0" collapsed="false">
      <c r="A51" s="58" t="s">
        <v>204</v>
      </c>
      <c r="B51" s="58" t="s">
        <v>205</v>
      </c>
      <c r="C51" s="58" t="s">
        <v>64</v>
      </c>
      <c r="D51" s="58" t="s">
        <v>59</v>
      </c>
      <c r="E51" s="59" t="n">
        <v>687.01</v>
      </c>
      <c r="F51" s="59" t="n">
        <v>2.257</v>
      </c>
      <c r="G51" s="59" t="n">
        <v>1550.581</v>
      </c>
      <c r="H51" s="59" t="n">
        <v>2.257</v>
      </c>
      <c r="I51" s="59" t="n">
        <v>1550.58</v>
      </c>
      <c r="J51" s="59" t="n">
        <f aca="false">L51/K51</f>
        <v>687.184182543199</v>
      </c>
      <c r="K51" s="59" t="n">
        <v>2.257</v>
      </c>
      <c r="L51" s="59" t="n">
        <v>1550.9747</v>
      </c>
      <c r="M51" s="59" t="n">
        <v>2.257</v>
      </c>
      <c r="N51" s="59" t="n">
        <v>1550.9747</v>
      </c>
      <c r="O51" s="58" t="s">
        <v>59</v>
      </c>
      <c r="P51" s="58" t="s">
        <v>206</v>
      </c>
      <c r="Q51" s="59" t="n">
        <f aca="false">H51-K51</f>
        <v>0</v>
      </c>
      <c r="R51" s="59" t="n">
        <f aca="false">I51-L51</f>
        <v>-0.394700000000057</v>
      </c>
      <c r="S51" s="59" t="n">
        <v>-0.3931300000001</v>
      </c>
      <c r="T51" s="60" t="n">
        <f aca="false">J51/E51-1</f>
        <v>0.000253537129297765</v>
      </c>
      <c r="U51" s="58" t="s">
        <v>207</v>
      </c>
      <c r="V51" s="58"/>
    </row>
    <row r="52" customFormat="false" ht="78.65" hidden="false" customHeight="false" outlineLevel="0" collapsed="false">
      <c r="A52" s="58" t="s">
        <v>208</v>
      </c>
      <c r="B52" s="58" t="s">
        <v>209</v>
      </c>
      <c r="C52" s="58" t="s">
        <v>64</v>
      </c>
      <c r="D52" s="58" t="s">
        <v>59</v>
      </c>
      <c r="E52" s="59" t="n">
        <v>912.82</v>
      </c>
      <c r="F52" s="59" t="n">
        <v>2.688</v>
      </c>
      <c r="G52" s="59" t="n">
        <v>2453.66</v>
      </c>
      <c r="H52" s="59" t="n">
        <v>2.688</v>
      </c>
      <c r="I52" s="59" t="n">
        <v>2453.662</v>
      </c>
      <c r="J52" s="59" t="n">
        <f aca="false">L52/K52</f>
        <v>912.586026785714</v>
      </c>
      <c r="K52" s="59" t="n">
        <v>2.688</v>
      </c>
      <c r="L52" s="59" t="n">
        <v>2453.03124</v>
      </c>
      <c r="M52" s="59" t="n">
        <v>2.688</v>
      </c>
      <c r="N52" s="59" t="n">
        <v>2453.03124</v>
      </c>
      <c r="O52" s="58" t="s">
        <v>59</v>
      </c>
      <c r="P52" s="58" t="s">
        <v>210</v>
      </c>
      <c r="Q52" s="59" t="n">
        <f aca="false">H52-K52</f>
        <v>0</v>
      </c>
      <c r="R52" s="59" t="n">
        <f aca="false">I52-L52</f>
        <v>0.630760000000009</v>
      </c>
      <c r="S52" s="59" t="n">
        <v>0.628920000000871</v>
      </c>
      <c r="T52" s="60" t="n">
        <f aca="false">J52/E52-1</f>
        <v>-0.000256319114706027</v>
      </c>
      <c r="U52" s="58" t="s">
        <v>211</v>
      </c>
      <c r="V52" s="58"/>
    </row>
    <row r="53" customFormat="false" ht="78.65" hidden="false" customHeight="false" outlineLevel="0" collapsed="false">
      <c r="A53" s="58" t="s">
        <v>212</v>
      </c>
      <c r="B53" s="58" t="s">
        <v>213</v>
      </c>
      <c r="C53" s="58" t="s">
        <v>64</v>
      </c>
      <c r="D53" s="58" t="s">
        <v>59</v>
      </c>
      <c r="E53" s="59" t="n">
        <v>894.209</v>
      </c>
      <c r="F53" s="59" t="n">
        <v>4.073</v>
      </c>
      <c r="G53" s="59" t="n">
        <v>3642.113</v>
      </c>
      <c r="H53" s="59" t="n">
        <v>4.073</v>
      </c>
      <c r="I53" s="59" t="n">
        <v>3642.113</v>
      </c>
      <c r="J53" s="59" t="n">
        <f aca="false">L53/K53</f>
        <v>894.167790326541</v>
      </c>
      <c r="K53" s="59" t="n">
        <v>4.073</v>
      </c>
      <c r="L53" s="59" t="n">
        <v>3641.94541</v>
      </c>
      <c r="M53" s="59" t="n">
        <v>4.073</v>
      </c>
      <c r="N53" s="59" t="n">
        <v>3641.94541</v>
      </c>
      <c r="O53" s="58" t="s">
        <v>59</v>
      </c>
      <c r="P53" s="58" t="s">
        <v>214</v>
      </c>
      <c r="Q53" s="59" t="n">
        <f aca="false">H53-K53</f>
        <v>0</v>
      </c>
      <c r="R53" s="59" t="n">
        <f aca="false">I53-L53</f>
        <v>0.167590000000018</v>
      </c>
      <c r="S53" s="59" t="n">
        <v>0.167846999998424</v>
      </c>
      <c r="T53" s="60" t="n">
        <f aca="false">J53/E53-1</f>
        <v>-4.60850578102301E-005</v>
      </c>
      <c r="U53" s="58" t="s">
        <v>215</v>
      </c>
      <c r="V53" s="58"/>
    </row>
    <row r="54" customFormat="false" ht="78.65" hidden="false" customHeight="false" outlineLevel="0" collapsed="false">
      <c r="A54" s="58" t="s">
        <v>216</v>
      </c>
      <c r="B54" s="58" t="s">
        <v>217</v>
      </c>
      <c r="C54" s="58" t="s">
        <v>64</v>
      </c>
      <c r="D54" s="58" t="s">
        <v>59</v>
      </c>
      <c r="E54" s="59" t="n">
        <v>819.18</v>
      </c>
      <c r="F54" s="59" t="n">
        <v>3.23</v>
      </c>
      <c r="G54" s="59" t="n">
        <v>2645.951</v>
      </c>
      <c r="H54" s="59" t="n">
        <v>3.23</v>
      </c>
      <c r="I54" s="59" t="n">
        <v>2645.951</v>
      </c>
      <c r="J54" s="59" t="n">
        <f aca="false">L54/K54</f>
        <v>819.058133126935</v>
      </c>
      <c r="K54" s="59" t="n">
        <v>3.23</v>
      </c>
      <c r="L54" s="59" t="n">
        <v>2645.55777</v>
      </c>
      <c r="M54" s="59" t="n">
        <v>3.23</v>
      </c>
      <c r="N54" s="59" t="n">
        <v>2645.55777</v>
      </c>
      <c r="O54" s="58" t="s">
        <v>59</v>
      </c>
      <c r="P54" s="58" t="s">
        <v>218</v>
      </c>
      <c r="Q54" s="59" t="n">
        <f aca="false">H54-K54</f>
        <v>0</v>
      </c>
      <c r="R54" s="59" t="n">
        <f aca="false">I54-L54</f>
        <v>0.393230000000131</v>
      </c>
      <c r="S54" s="59" t="n">
        <v>0.39362999999982</v>
      </c>
      <c r="T54" s="60" t="n">
        <f aca="false">J54/E54-1</f>
        <v>-0.000148766904788933</v>
      </c>
      <c r="U54" s="58" t="s">
        <v>215</v>
      </c>
      <c r="V54" s="58"/>
    </row>
    <row r="55" customFormat="false" ht="124.8" hidden="false" customHeight="false" outlineLevel="0" collapsed="false">
      <c r="A55" s="58" t="s">
        <v>219</v>
      </c>
      <c r="B55" s="58" t="s">
        <v>220</v>
      </c>
      <c r="C55" s="58" t="s">
        <v>64</v>
      </c>
      <c r="D55" s="58" t="s">
        <v>59</v>
      </c>
      <c r="E55" s="59" t="n">
        <v>652.546</v>
      </c>
      <c r="F55" s="59" t="n">
        <v>2.232</v>
      </c>
      <c r="G55" s="59" t="n">
        <v>1456.483</v>
      </c>
      <c r="H55" s="59" t="n">
        <v>2.232</v>
      </c>
      <c r="I55" s="59" t="n">
        <v>1456.483</v>
      </c>
      <c r="J55" s="59" t="n">
        <f aca="false">L55/K55</f>
        <v>652.741353046595</v>
      </c>
      <c r="K55" s="59" t="n">
        <v>2.232</v>
      </c>
      <c r="L55" s="59" t="n">
        <v>1456.9187</v>
      </c>
      <c r="M55" s="59" t="n">
        <v>2.232</v>
      </c>
      <c r="N55" s="59" t="n">
        <v>1456.9187</v>
      </c>
      <c r="O55" s="58" t="s">
        <v>59</v>
      </c>
      <c r="P55" s="58" t="s">
        <v>221</v>
      </c>
      <c r="Q55" s="59" t="n">
        <f aca="false">H55-K55</f>
        <v>0</v>
      </c>
      <c r="R55" s="59" t="n">
        <f aca="false">I55-L55</f>
        <v>-0.435699999999997</v>
      </c>
      <c r="S55" s="59" t="n">
        <v>-0.43602799999995</v>
      </c>
      <c r="T55" s="60" t="n">
        <f aca="false">J55/E55-1</f>
        <v>0.000299370537241606</v>
      </c>
      <c r="U55" s="58" t="s">
        <v>222</v>
      </c>
      <c r="V55" s="58"/>
    </row>
    <row r="56" customFormat="false" ht="93.6" hidden="false" customHeight="false" outlineLevel="0" collapsed="false">
      <c r="A56" s="58" t="s">
        <v>223</v>
      </c>
      <c r="B56" s="58" t="s">
        <v>224</v>
      </c>
      <c r="C56" s="58" t="s">
        <v>64</v>
      </c>
      <c r="D56" s="58" t="s">
        <v>59</v>
      </c>
      <c r="E56" s="59" t="n">
        <v>776.583</v>
      </c>
      <c r="F56" s="59" t="n">
        <v>2.805</v>
      </c>
      <c r="G56" s="59" t="n">
        <v>2178.315</v>
      </c>
      <c r="H56" s="59" t="n">
        <v>2.805</v>
      </c>
      <c r="I56" s="59" t="n">
        <v>2178.315</v>
      </c>
      <c r="J56" s="59" t="n">
        <f aca="false">L56/K56</f>
        <v>776.743921568627</v>
      </c>
      <c r="K56" s="59" t="n">
        <v>2.805</v>
      </c>
      <c r="L56" s="59" t="n">
        <v>2178.7667</v>
      </c>
      <c r="M56" s="59" t="n">
        <v>2.805</v>
      </c>
      <c r="N56" s="59" t="n">
        <v>2178.7667</v>
      </c>
      <c r="O56" s="58" t="s">
        <v>59</v>
      </c>
      <c r="P56" s="58" t="s">
        <v>225</v>
      </c>
      <c r="Q56" s="59" t="n">
        <f aca="false">H56-K56</f>
        <v>0</v>
      </c>
      <c r="R56" s="59" t="n">
        <f aca="false">I56-L56</f>
        <v>-0.451700000000074</v>
      </c>
      <c r="S56" s="59" t="n">
        <v>-0.451384999998824</v>
      </c>
      <c r="T56" s="60" t="n">
        <f aca="false">J56/E56-1</f>
        <v>0.000207217475308497</v>
      </c>
      <c r="U56" s="58" t="s">
        <v>158</v>
      </c>
      <c r="V56" s="58"/>
    </row>
    <row r="57" customFormat="false" ht="78.65" hidden="false" customHeight="false" outlineLevel="0" collapsed="false">
      <c r="A57" s="58" t="s">
        <v>226</v>
      </c>
      <c r="B57" s="58" t="s">
        <v>227</v>
      </c>
      <c r="C57" s="58" t="s">
        <v>64</v>
      </c>
      <c r="D57" s="58" t="s">
        <v>59</v>
      </c>
      <c r="E57" s="59" t="n">
        <v>812.98</v>
      </c>
      <c r="F57" s="59" t="n">
        <v>0.569</v>
      </c>
      <c r="G57" s="59" t="n">
        <v>462.586</v>
      </c>
      <c r="H57" s="59" t="n">
        <v>0.569</v>
      </c>
      <c r="I57" s="59" t="n">
        <v>462.586</v>
      </c>
      <c r="J57" s="59" t="n">
        <f aca="false">L57/K57</f>
        <v>813.758699472759</v>
      </c>
      <c r="K57" s="59" t="n">
        <v>0.569</v>
      </c>
      <c r="L57" s="59" t="n">
        <v>463.0287</v>
      </c>
      <c r="M57" s="59" t="n">
        <v>0.569</v>
      </c>
      <c r="N57" s="59" t="n">
        <v>463.0287</v>
      </c>
      <c r="O57" s="58" t="s">
        <v>59</v>
      </c>
      <c r="P57" s="58" t="s">
        <v>228</v>
      </c>
      <c r="Q57" s="59" t="n">
        <f aca="false">H57-K57</f>
        <v>0</v>
      </c>
      <c r="R57" s="59" t="n">
        <f aca="false">I57-L57</f>
        <v>-0.442700000000002</v>
      </c>
      <c r="S57" s="59" t="n">
        <v>-0.443079999999839</v>
      </c>
      <c r="T57" s="60" t="n">
        <f aca="false">J57/E57-1</f>
        <v>0.000957833492532645</v>
      </c>
      <c r="U57" s="58" t="s">
        <v>70</v>
      </c>
      <c r="V57" s="58"/>
    </row>
    <row r="58" customFormat="false" ht="93.6" hidden="false" customHeight="false" outlineLevel="0" collapsed="false">
      <c r="A58" s="58" t="s">
        <v>229</v>
      </c>
      <c r="B58" s="58" t="s">
        <v>230</v>
      </c>
      <c r="C58" s="58" t="s">
        <v>64</v>
      </c>
      <c r="D58" s="58" t="s">
        <v>59</v>
      </c>
      <c r="E58" s="59" t="n">
        <v>887.27</v>
      </c>
      <c r="F58" s="59" t="n">
        <v>0.99</v>
      </c>
      <c r="G58" s="59" t="n">
        <v>878.397</v>
      </c>
      <c r="H58" s="59" t="n">
        <v>0.99</v>
      </c>
      <c r="I58" s="59" t="n">
        <v>878.397</v>
      </c>
      <c r="J58" s="59" t="n">
        <f aca="false">L58/K58</f>
        <v>887.588585858586</v>
      </c>
      <c r="K58" s="59" t="n">
        <v>0.99</v>
      </c>
      <c r="L58" s="59" t="n">
        <v>878.7127</v>
      </c>
      <c r="M58" s="59" t="n">
        <v>0.99</v>
      </c>
      <c r="N58" s="59" t="n">
        <v>878.7127</v>
      </c>
      <c r="O58" s="58" t="s">
        <v>59</v>
      </c>
      <c r="P58" s="58" t="s">
        <v>231</v>
      </c>
      <c r="Q58" s="59" t="n">
        <f aca="false">H58-K58</f>
        <v>0</v>
      </c>
      <c r="R58" s="59" t="n">
        <f aca="false">I58-L58</f>
        <v>-0.315699999999993</v>
      </c>
      <c r="S58" s="59" t="n">
        <v>-0.315400000000201</v>
      </c>
      <c r="T58" s="60" t="n">
        <f aca="false">J58/E58-1</f>
        <v>0.00035906303446076</v>
      </c>
      <c r="U58" s="58" t="s">
        <v>232</v>
      </c>
      <c r="V58" s="58"/>
    </row>
    <row r="59" customFormat="false" ht="62.4" hidden="false" customHeight="false" outlineLevel="0" collapsed="false">
      <c r="A59" s="58" t="s">
        <v>233</v>
      </c>
      <c r="B59" s="58" t="s">
        <v>234</v>
      </c>
      <c r="C59" s="58" t="s">
        <v>64</v>
      </c>
      <c r="D59" s="58" t="s">
        <v>59</v>
      </c>
      <c r="E59" s="59" t="n">
        <v>391.542</v>
      </c>
      <c r="F59" s="59" t="n">
        <v>1.279</v>
      </c>
      <c r="G59" s="59" t="n">
        <v>500.782</v>
      </c>
      <c r="H59" s="59" t="n">
        <v>1.279</v>
      </c>
      <c r="I59" s="59" t="n">
        <v>500.782</v>
      </c>
      <c r="J59" s="59" t="n">
        <f aca="false">L59/K59</f>
        <v>391.515246286161</v>
      </c>
      <c r="K59" s="59" t="n">
        <v>1.279</v>
      </c>
      <c r="L59" s="59" t="n">
        <v>500.748</v>
      </c>
      <c r="M59" s="59" t="n">
        <v>1.279</v>
      </c>
      <c r="N59" s="59" t="n">
        <v>500.748</v>
      </c>
      <c r="O59" s="58" t="s">
        <v>59</v>
      </c>
      <c r="P59" s="58" t="s">
        <v>235</v>
      </c>
      <c r="Q59" s="59" t="n">
        <f aca="false">H59-K59</f>
        <v>0</v>
      </c>
      <c r="R59" s="59" t="n">
        <f aca="false">I59-L59</f>
        <v>0.0339999999999918</v>
      </c>
      <c r="S59" s="59" t="n">
        <v>0.0342180000000261</v>
      </c>
      <c r="T59" s="60" t="n">
        <f aca="false">J59/E59-1</f>
        <v>-6.83291034905276E-005</v>
      </c>
      <c r="U59" s="58" t="s">
        <v>66</v>
      </c>
      <c r="V59" s="58"/>
    </row>
    <row r="60" customFormat="false" ht="62.4" hidden="false" customHeight="false" outlineLevel="0" collapsed="false">
      <c r="A60" s="58" t="s">
        <v>236</v>
      </c>
      <c r="B60" s="58" t="s">
        <v>237</v>
      </c>
      <c r="C60" s="58" t="s">
        <v>64</v>
      </c>
      <c r="D60" s="58" t="s">
        <v>59</v>
      </c>
      <c r="E60" s="59" t="n">
        <v>484.31</v>
      </c>
      <c r="F60" s="59" t="n">
        <v>2.836</v>
      </c>
      <c r="G60" s="59" t="n">
        <v>1373.503</v>
      </c>
      <c r="H60" s="59" t="n">
        <v>2.836</v>
      </c>
      <c r="I60" s="59" t="n">
        <v>1373.503</v>
      </c>
      <c r="J60" s="59" t="n">
        <f aca="false">L60/K60</f>
        <v>484.285849788435</v>
      </c>
      <c r="K60" s="59" t="n">
        <v>2.836</v>
      </c>
      <c r="L60" s="59" t="n">
        <v>1373.43467</v>
      </c>
      <c r="M60" s="59" t="n">
        <v>2.836</v>
      </c>
      <c r="N60" s="59" t="n">
        <v>1373.43467</v>
      </c>
      <c r="O60" s="58" t="s">
        <v>59</v>
      </c>
      <c r="P60" s="58" t="s">
        <v>238</v>
      </c>
      <c r="Q60" s="59" t="n">
        <f aca="false">H60-K60</f>
        <v>0</v>
      </c>
      <c r="R60" s="59" t="n">
        <f aca="false">I60-L60</f>
        <v>0.0683299999998326</v>
      </c>
      <c r="S60" s="59" t="n">
        <v>0.0684899999984227</v>
      </c>
      <c r="T60" s="60" t="n">
        <f aca="false">J60/E60-1</f>
        <v>-4.98651928837468E-005</v>
      </c>
      <c r="U60" s="58" t="s">
        <v>66</v>
      </c>
      <c r="V60" s="58"/>
    </row>
    <row r="61" customFormat="false" ht="124.8" hidden="false" customHeight="false" outlineLevel="0" collapsed="false">
      <c r="A61" s="58" t="s">
        <v>239</v>
      </c>
      <c r="B61" s="58" t="s">
        <v>240</v>
      </c>
      <c r="C61" s="58" t="s">
        <v>64</v>
      </c>
      <c r="D61" s="58" t="s">
        <v>59</v>
      </c>
      <c r="E61" s="59" t="n">
        <v>867.094</v>
      </c>
      <c r="F61" s="59" t="n">
        <v>5.902</v>
      </c>
      <c r="G61" s="59" t="n">
        <v>5117.589</v>
      </c>
      <c r="H61" s="59" t="n">
        <v>5.902</v>
      </c>
      <c r="I61" s="59" t="n">
        <v>5117.588</v>
      </c>
      <c r="J61" s="59" t="n">
        <f aca="false">L61/K61</f>
        <v>866.997866824805</v>
      </c>
      <c r="K61" s="59" t="n">
        <v>5.902</v>
      </c>
      <c r="L61" s="59" t="n">
        <v>5117.02141</v>
      </c>
      <c r="M61" s="59" t="n">
        <v>5.902</v>
      </c>
      <c r="N61" s="59" t="n">
        <v>5117.02141</v>
      </c>
      <c r="O61" s="58" t="s">
        <v>59</v>
      </c>
      <c r="P61" s="58" t="s">
        <v>241</v>
      </c>
      <c r="Q61" s="59" t="n">
        <f aca="false">H61-K61</f>
        <v>0</v>
      </c>
      <c r="R61" s="59" t="n">
        <f aca="false">I61-L61</f>
        <v>0.566589999999451</v>
      </c>
      <c r="S61" s="59" t="n">
        <v>0.567378000001267</v>
      </c>
      <c r="T61" s="60" t="n">
        <f aca="false">J61/E61-1</f>
        <v>-0.000110868227890859</v>
      </c>
      <c r="U61" s="58" t="s">
        <v>242</v>
      </c>
      <c r="V61" s="58"/>
    </row>
    <row r="62" customFormat="false" ht="93.6" hidden="false" customHeight="false" outlineLevel="0" collapsed="false">
      <c r="A62" s="58" t="s">
        <v>243</v>
      </c>
      <c r="B62" s="58" t="s">
        <v>244</v>
      </c>
      <c r="C62" s="58" t="s">
        <v>64</v>
      </c>
      <c r="D62" s="58" t="s">
        <v>59</v>
      </c>
      <c r="E62" s="59" t="n">
        <v>1350.48</v>
      </c>
      <c r="F62" s="59" t="n">
        <v>0.246</v>
      </c>
      <c r="G62" s="59" t="n">
        <v>332.217490000001</v>
      </c>
      <c r="H62" s="59" t="n">
        <v>0.246</v>
      </c>
      <c r="I62" s="59" t="n">
        <v>332.217490000001</v>
      </c>
      <c r="J62" s="59" t="n">
        <f aca="false">L62/K62</f>
        <v>1350.48658536585</v>
      </c>
      <c r="K62" s="59" t="n">
        <v>0.246</v>
      </c>
      <c r="L62" s="59" t="n">
        <v>332.2197</v>
      </c>
      <c r="M62" s="59" t="n">
        <v>0.246</v>
      </c>
      <c r="N62" s="59" t="n">
        <v>332.2197</v>
      </c>
      <c r="O62" s="58" t="s">
        <v>59</v>
      </c>
      <c r="P62" s="58" t="s">
        <v>245</v>
      </c>
      <c r="Q62" s="59" t="n">
        <f aca="false">H62-K62</f>
        <v>0</v>
      </c>
      <c r="R62" s="59" t="n">
        <f aca="false">I62-L62</f>
        <v>-0.00220999999896776</v>
      </c>
      <c r="S62" s="59" t="n">
        <v>-0.00161999999910358</v>
      </c>
      <c r="T62" s="60" t="n">
        <f aca="false">J62/E62-1</f>
        <v>4.87631497958496E-006</v>
      </c>
      <c r="U62" s="58" t="s">
        <v>232</v>
      </c>
      <c r="V62" s="58"/>
    </row>
    <row r="63" customFormat="false" ht="93.6" hidden="false" customHeight="false" outlineLevel="0" collapsed="false">
      <c r="A63" s="58" t="s">
        <v>246</v>
      </c>
      <c r="B63" s="58" t="s">
        <v>247</v>
      </c>
      <c r="C63" s="58" t="s">
        <v>64</v>
      </c>
      <c r="D63" s="58" t="s">
        <v>59</v>
      </c>
      <c r="E63" s="59" t="n">
        <v>1296.61</v>
      </c>
      <c r="F63" s="59" t="n">
        <v>0.277</v>
      </c>
      <c r="G63" s="59" t="n">
        <v>359.160000000001</v>
      </c>
      <c r="H63" s="59" t="n">
        <v>0.277</v>
      </c>
      <c r="I63" s="59" t="n">
        <v>359.160000000001</v>
      </c>
      <c r="J63" s="59" t="n">
        <f aca="false">L63/K63</f>
        <v>1296.60541516245</v>
      </c>
      <c r="K63" s="59" t="n">
        <v>0.277</v>
      </c>
      <c r="L63" s="59" t="n">
        <v>359.1597</v>
      </c>
      <c r="M63" s="59" t="n">
        <v>0.277</v>
      </c>
      <c r="N63" s="59" t="n">
        <v>359.1597</v>
      </c>
      <c r="O63" s="58" t="s">
        <v>59</v>
      </c>
      <c r="P63" s="58" t="s">
        <v>248</v>
      </c>
      <c r="Q63" s="59" t="n">
        <f aca="false">H63-K63</f>
        <v>0</v>
      </c>
      <c r="R63" s="59" t="n">
        <f aca="false">I63-L63</f>
        <v>0.000300000001004719</v>
      </c>
      <c r="S63" s="59" t="n">
        <v>0.00127000000130238</v>
      </c>
      <c r="T63" s="60" t="n">
        <f aca="false">J63/E63-1</f>
        <v>-3.53601896119216E-006</v>
      </c>
      <c r="U63" s="58" t="s">
        <v>232</v>
      </c>
      <c r="V63" s="58"/>
    </row>
    <row r="64" customFormat="false" ht="93.6" hidden="false" customHeight="false" outlineLevel="0" collapsed="false">
      <c r="A64" s="58" t="s">
        <v>249</v>
      </c>
      <c r="B64" s="58" t="s">
        <v>250</v>
      </c>
      <c r="C64" s="58" t="s">
        <v>64</v>
      </c>
      <c r="D64" s="58" t="s">
        <v>59</v>
      </c>
      <c r="E64" s="59" t="n">
        <v>1682.66</v>
      </c>
      <c r="F64" s="59" t="n">
        <v>0.468</v>
      </c>
      <c r="G64" s="59" t="n">
        <v>787.487179999998</v>
      </c>
      <c r="H64" s="59" t="n">
        <v>0.468</v>
      </c>
      <c r="I64" s="59" t="n">
        <v>787.487179999998</v>
      </c>
      <c r="J64" s="59" t="n">
        <f aca="false">L64/K64</f>
        <v>1682.67884615385</v>
      </c>
      <c r="K64" s="59" t="n">
        <v>0.468</v>
      </c>
      <c r="L64" s="59" t="n">
        <v>787.4937</v>
      </c>
      <c r="M64" s="59" t="n">
        <v>0.468</v>
      </c>
      <c r="N64" s="59" t="n">
        <v>787.4937</v>
      </c>
      <c r="O64" s="58" t="s">
        <v>59</v>
      </c>
      <c r="P64" s="58" t="s">
        <v>251</v>
      </c>
      <c r="Q64" s="59" t="n">
        <f aca="false">H64-K64</f>
        <v>0</v>
      </c>
      <c r="R64" s="59" t="n">
        <f aca="false">I64-L64</f>
        <v>-0.00652000000195585</v>
      </c>
      <c r="S64" s="59" t="n">
        <v>-0.0088200000017232</v>
      </c>
      <c r="T64" s="60" t="n">
        <f aca="false">J64/E64-1</f>
        <v>1.12002150440826E-005</v>
      </c>
      <c r="U64" s="58" t="s">
        <v>252</v>
      </c>
      <c r="V64" s="58"/>
    </row>
    <row r="65" customFormat="false" ht="93.6" hidden="false" customHeight="false" outlineLevel="0" collapsed="false">
      <c r="A65" s="58" t="s">
        <v>253</v>
      </c>
      <c r="B65" s="58" t="s">
        <v>254</v>
      </c>
      <c r="C65" s="58" t="s">
        <v>64</v>
      </c>
      <c r="D65" s="58" t="s">
        <v>59</v>
      </c>
      <c r="E65" s="59" t="n">
        <v>2569.42</v>
      </c>
      <c r="F65" s="59" t="n">
        <v>0.256</v>
      </c>
      <c r="G65" s="59" t="n">
        <v>657.771</v>
      </c>
      <c r="H65" s="59" t="n">
        <v>0.256</v>
      </c>
      <c r="I65" s="59" t="n">
        <v>657.771</v>
      </c>
      <c r="J65" s="59" t="n">
        <f aca="false">L65/K65</f>
        <v>2569.412890625</v>
      </c>
      <c r="K65" s="59" t="n">
        <v>0.256</v>
      </c>
      <c r="L65" s="59" t="n">
        <v>657.7697</v>
      </c>
      <c r="M65" s="59" t="n">
        <v>0.256</v>
      </c>
      <c r="N65" s="59" t="n">
        <v>657.7697</v>
      </c>
      <c r="O65" s="58" t="s">
        <v>59</v>
      </c>
      <c r="P65" s="58" t="s">
        <v>255</v>
      </c>
      <c r="Q65" s="59" t="n">
        <f aca="false">H65-K65</f>
        <v>0</v>
      </c>
      <c r="R65" s="59" t="n">
        <f aca="false">I65-L65</f>
        <v>0.00130000000001473</v>
      </c>
      <c r="S65" s="59" t="n">
        <v>0.00182000000006519</v>
      </c>
      <c r="T65" s="60" t="n">
        <f aca="false">J65/E65-1</f>
        <v>-2.76691821510244E-006</v>
      </c>
      <c r="U65" s="58" t="s">
        <v>252</v>
      </c>
      <c r="V65" s="58"/>
    </row>
    <row r="66" customFormat="false" ht="62.4" hidden="false" customHeight="false" outlineLevel="0" collapsed="false">
      <c r="A66" s="58" t="s">
        <v>256</v>
      </c>
      <c r="B66" s="58" t="s">
        <v>257</v>
      </c>
      <c r="C66" s="58" t="s">
        <v>64</v>
      </c>
      <c r="D66" s="58" t="s">
        <v>59</v>
      </c>
      <c r="E66" s="59" t="n">
        <v>4200.06</v>
      </c>
      <c r="F66" s="59" t="n">
        <v>0.333</v>
      </c>
      <c r="G66" s="59" t="n">
        <v>1398.62</v>
      </c>
      <c r="H66" s="59" t="n">
        <v>0.333</v>
      </c>
      <c r="I66" s="59" t="n">
        <v>1398.62</v>
      </c>
      <c r="J66" s="59" t="n">
        <f aca="false">L66/K66</f>
        <v>4200.05984984985</v>
      </c>
      <c r="K66" s="59" t="n">
        <v>0.333</v>
      </c>
      <c r="L66" s="59" t="n">
        <v>1398.61993</v>
      </c>
      <c r="M66" s="59" t="n">
        <v>0.333</v>
      </c>
      <c r="N66" s="59" t="n">
        <v>1398.61993</v>
      </c>
      <c r="O66" s="58" t="s">
        <v>59</v>
      </c>
      <c r="P66" s="58" t="s">
        <v>258</v>
      </c>
      <c r="Q66" s="59" t="n">
        <f aca="false">H66-K66</f>
        <v>0</v>
      </c>
      <c r="R66" s="59" t="n">
        <f aca="false">I66-L66</f>
        <v>6.9999999823267E-005</v>
      </c>
      <c r="S66" s="59" t="n">
        <v>4.99999999992724E-005</v>
      </c>
      <c r="T66" s="60" t="n">
        <f aca="false">J66/E66-1</f>
        <v>-3.57495250069562E-008</v>
      </c>
      <c r="U66" s="58" t="s">
        <v>259</v>
      </c>
      <c r="V66" s="58"/>
    </row>
    <row r="67" customFormat="false" ht="93.6" hidden="false" customHeight="false" outlineLevel="0" collapsed="false">
      <c r="A67" s="58" t="s">
        <v>260</v>
      </c>
      <c r="B67" s="58" t="s">
        <v>261</v>
      </c>
      <c r="C67" s="58" t="s">
        <v>64</v>
      </c>
      <c r="D67" s="58" t="s">
        <v>59</v>
      </c>
      <c r="E67" s="59" t="n">
        <v>1686</v>
      </c>
      <c r="F67" s="59" t="n">
        <v>0.15</v>
      </c>
      <c r="G67" s="59" t="n">
        <v>252.899539999999</v>
      </c>
      <c r="H67" s="59" t="n">
        <v>0.15</v>
      </c>
      <c r="I67" s="59" t="n">
        <v>252.899539999999</v>
      </c>
      <c r="J67" s="59" t="n">
        <f aca="false">L67/K67</f>
        <v>1685.99133333333</v>
      </c>
      <c r="K67" s="59" t="n">
        <v>0.15</v>
      </c>
      <c r="L67" s="59" t="n">
        <v>252.8987</v>
      </c>
      <c r="M67" s="59" t="n">
        <v>0.15</v>
      </c>
      <c r="N67" s="59" t="n">
        <v>252.8987</v>
      </c>
      <c r="O67" s="58" t="s">
        <v>59</v>
      </c>
      <c r="P67" s="58" t="s">
        <v>262</v>
      </c>
      <c r="Q67" s="59" t="n">
        <f aca="false">H67-K67</f>
        <v>0</v>
      </c>
      <c r="R67" s="59" t="n">
        <f aca="false">I67-L67</f>
        <v>0.000839999999016072</v>
      </c>
      <c r="S67" s="59" t="n">
        <v>0.00130000000050359</v>
      </c>
      <c r="T67" s="60" t="n">
        <f aca="false">J67/E67-1</f>
        <v>-5.14037168841686E-006</v>
      </c>
      <c r="U67" s="58" t="s">
        <v>252</v>
      </c>
      <c r="V67" s="58"/>
    </row>
    <row r="68" customFormat="false" ht="78.65" hidden="false" customHeight="false" outlineLevel="0" collapsed="false">
      <c r="A68" s="58" t="s">
        <v>263</v>
      </c>
      <c r="B68" s="58" t="s">
        <v>264</v>
      </c>
      <c r="C68" s="58" t="s">
        <v>64</v>
      </c>
      <c r="D68" s="58" t="s">
        <v>59</v>
      </c>
      <c r="E68" s="59" t="n">
        <v>1014.82</v>
      </c>
      <c r="F68" s="59" t="n">
        <v>0.392</v>
      </c>
      <c r="G68" s="59" t="n">
        <v>397.810490000001</v>
      </c>
      <c r="H68" s="59" t="n">
        <v>0.392</v>
      </c>
      <c r="I68" s="59" t="n">
        <v>397.810490000001</v>
      </c>
      <c r="J68" s="59" t="n">
        <f aca="false">L68/K68</f>
        <v>1020.0293622449</v>
      </c>
      <c r="K68" s="59" t="n">
        <v>0.392</v>
      </c>
      <c r="L68" s="59" t="n">
        <v>399.85151</v>
      </c>
      <c r="M68" s="59" t="n">
        <v>0.392</v>
      </c>
      <c r="N68" s="59" t="n">
        <v>399.85151</v>
      </c>
      <c r="O68" s="58" t="s">
        <v>59</v>
      </c>
      <c r="P68" s="58" t="s">
        <v>265</v>
      </c>
      <c r="Q68" s="59" t="n">
        <f aca="false">H68-K68</f>
        <v>0</v>
      </c>
      <c r="R68" s="59" t="n">
        <f aca="false">I68-L68</f>
        <v>-2.04101999999904</v>
      </c>
      <c r="S68" s="59" t="n">
        <v>-2.04207000000077</v>
      </c>
      <c r="T68" s="60" t="n">
        <f aca="false">J68/E68-1</f>
        <v>0.00513328693255732</v>
      </c>
      <c r="U68" s="58" t="s">
        <v>266</v>
      </c>
      <c r="V68" s="58"/>
    </row>
    <row r="69" customFormat="false" ht="93.6" hidden="false" customHeight="false" outlineLevel="0" collapsed="false">
      <c r="A69" s="58" t="s">
        <v>267</v>
      </c>
      <c r="B69" s="58" t="s">
        <v>268</v>
      </c>
      <c r="C69" s="58" t="s">
        <v>64</v>
      </c>
      <c r="D69" s="58" t="s">
        <v>59</v>
      </c>
      <c r="E69" s="59" t="n">
        <v>1012.62</v>
      </c>
      <c r="F69" s="59" t="n">
        <v>0.323</v>
      </c>
      <c r="G69" s="59" t="n">
        <v>327.075239999999</v>
      </c>
      <c r="H69" s="59" t="n">
        <v>0.323</v>
      </c>
      <c r="I69" s="59" t="n">
        <v>327.075239999999</v>
      </c>
      <c r="J69" s="59" t="n">
        <f aca="false">L69/K69</f>
        <v>1012.6306501548</v>
      </c>
      <c r="K69" s="59" t="n">
        <v>0.323</v>
      </c>
      <c r="L69" s="59" t="n">
        <v>327.0797</v>
      </c>
      <c r="M69" s="59" t="n">
        <v>0.323</v>
      </c>
      <c r="N69" s="59" t="n">
        <v>327.0797</v>
      </c>
      <c r="O69" s="58" t="s">
        <v>59</v>
      </c>
      <c r="P69" s="58" t="s">
        <v>269</v>
      </c>
      <c r="Q69" s="59" t="n">
        <f aca="false">H69-K69</f>
        <v>0</v>
      </c>
      <c r="R69" s="59" t="n">
        <f aca="false">I69-L69</f>
        <v>-0.00446000000101776</v>
      </c>
      <c r="S69" s="59" t="n">
        <v>-0.00344000000041046</v>
      </c>
      <c r="T69" s="60" t="n">
        <f aca="false">J69/E69-1</f>
        <v>1.05174248965501E-005</v>
      </c>
      <c r="U69" s="58" t="s">
        <v>197</v>
      </c>
      <c r="V69" s="58"/>
    </row>
    <row r="70" customFormat="false" ht="93.6" hidden="false" customHeight="false" outlineLevel="0" collapsed="false">
      <c r="A70" s="58" t="s">
        <v>270</v>
      </c>
      <c r="B70" s="58" t="s">
        <v>271</v>
      </c>
      <c r="C70" s="58" t="s">
        <v>64</v>
      </c>
      <c r="D70" s="58" t="s">
        <v>59</v>
      </c>
      <c r="E70" s="59" t="n">
        <v>1334.68</v>
      </c>
      <c r="F70" s="59" t="n">
        <v>0.202</v>
      </c>
      <c r="G70" s="59" t="n">
        <v>269.60599</v>
      </c>
      <c r="H70" s="59" t="n">
        <v>0.202</v>
      </c>
      <c r="I70" s="59" t="n">
        <v>269.60599</v>
      </c>
      <c r="J70" s="59" t="n">
        <f aca="false">L70/K70</f>
        <v>1334.70643564356</v>
      </c>
      <c r="K70" s="59" t="n">
        <v>0.202</v>
      </c>
      <c r="L70" s="59" t="n">
        <v>269.6107</v>
      </c>
      <c r="M70" s="59" t="n">
        <v>0.202</v>
      </c>
      <c r="N70" s="59" t="n">
        <v>269.6107</v>
      </c>
      <c r="O70" s="58" t="s">
        <v>59</v>
      </c>
      <c r="P70" s="58" t="s">
        <v>272</v>
      </c>
      <c r="Q70" s="59" t="n">
        <f aca="false">H70-K70</f>
        <v>0</v>
      </c>
      <c r="R70" s="59" t="n">
        <f aca="false">I70-L70</f>
        <v>-0.00470999999998867</v>
      </c>
      <c r="S70" s="59" t="n">
        <v>-0.00533999999912703</v>
      </c>
      <c r="T70" s="60" t="n">
        <f aca="false">J70/E70-1</f>
        <v>1.98067278780467E-005</v>
      </c>
      <c r="U70" s="58" t="s">
        <v>222</v>
      </c>
      <c r="V70" s="58"/>
    </row>
    <row r="71" customFormat="false" ht="93.6" hidden="false" customHeight="false" outlineLevel="0" collapsed="false">
      <c r="A71" s="58" t="s">
        <v>273</v>
      </c>
      <c r="B71" s="58" t="s">
        <v>274</v>
      </c>
      <c r="C71" s="58" t="s">
        <v>64</v>
      </c>
      <c r="D71" s="58" t="s">
        <v>59</v>
      </c>
      <c r="E71" s="59" t="n">
        <v>2584.88</v>
      </c>
      <c r="F71" s="59" t="n">
        <v>0.037</v>
      </c>
      <c r="G71" s="59" t="n">
        <v>95.6404900000001</v>
      </c>
      <c r="H71" s="59" t="n">
        <v>0.037</v>
      </c>
      <c r="I71" s="59" t="n">
        <v>95.6404900000001</v>
      </c>
      <c r="J71" s="59" t="n">
        <f aca="false">L71/K71</f>
        <v>2584.85675675676</v>
      </c>
      <c r="K71" s="59" t="n">
        <v>0.037</v>
      </c>
      <c r="L71" s="59" t="n">
        <v>95.6397</v>
      </c>
      <c r="M71" s="59" t="n">
        <v>0.037</v>
      </c>
      <c r="N71" s="59" t="n">
        <v>95.6397</v>
      </c>
      <c r="O71" s="58" t="s">
        <v>59</v>
      </c>
      <c r="P71" s="58" t="s">
        <v>275</v>
      </c>
      <c r="Q71" s="59" t="n">
        <f aca="false">H71-K71</f>
        <v>0</v>
      </c>
      <c r="R71" s="59" t="n">
        <f aca="false">I71-L71</f>
        <v>0.000790000000094437</v>
      </c>
      <c r="S71" s="59" t="n">
        <v>0.000859999999876436</v>
      </c>
      <c r="T71" s="60" t="n">
        <f aca="false">J71/E71-1</f>
        <v>-8.99200088322338E-006</v>
      </c>
      <c r="U71" s="58" t="s">
        <v>252</v>
      </c>
      <c r="V71" s="58"/>
    </row>
    <row r="72" customFormat="false" ht="93.6" hidden="false" customHeight="false" outlineLevel="0" collapsed="false">
      <c r="A72" s="58" t="s">
        <v>276</v>
      </c>
      <c r="B72" s="58" t="s">
        <v>277</v>
      </c>
      <c r="C72" s="58" t="s">
        <v>64</v>
      </c>
      <c r="D72" s="58" t="s">
        <v>59</v>
      </c>
      <c r="E72" s="59" t="n">
        <v>1894.31</v>
      </c>
      <c r="F72" s="59" t="n">
        <v>0.042</v>
      </c>
      <c r="G72" s="59" t="n">
        <v>79.5611599999999</v>
      </c>
      <c r="H72" s="59" t="n">
        <v>0.042</v>
      </c>
      <c r="I72" s="59" t="n">
        <v>79.5611599999999</v>
      </c>
      <c r="J72" s="59" t="n">
        <f aca="false">L72/K72</f>
        <v>1949.77857142857</v>
      </c>
      <c r="K72" s="59" t="n">
        <v>0.042</v>
      </c>
      <c r="L72" s="59" t="n">
        <v>81.8907</v>
      </c>
      <c r="M72" s="59" t="n">
        <v>0.042</v>
      </c>
      <c r="N72" s="59" t="n">
        <v>81.8907</v>
      </c>
      <c r="O72" s="58" t="s">
        <v>59</v>
      </c>
      <c r="P72" s="58" t="s">
        <v>278</v>
      </c>
      <c r="Q72" s="59" t="n">
        <f aca="false">H72-K72</f>
        <v>0</v>
      </c>
      <c r="R72" s="59" t="n">
        <f aca="false">I72-L72</f>
        <v>-2.32954000000009</v>
      </c>
      <c r="S72" s="59" t="n">
        <v>-2.32967999999995</v>
      </c>
      <c r="T72" s="60" t="n">
        <f aca="false">J72/E72-1</f>
        <v>0.0292816758759502</v>
      </c>
      <c r="U72" s="58" t="s">
        <v>252</v>
      </c>
      <c r="V72" s="58"/>
    </row>
    <row r="73" customFormat="false" ht="93.6" hidden="false" customHeight="false" outlineLevel="0" collapsed="false">
      <c r="A73" s="58" t="s">
        <v>279</v>
      </c>
      <c r="B73" s="58" t="s">
        <v>280</v>
      </c>
      <c r="C73" s="58" t="s">
        <v>64</v>
      </c>
      <c r="D73" s="58" t="s">
        <v>59</v>
      </c>
      <c r="E73" s="59" t="n">
        <v>1435.52</v>
      </c>
      <c r="F73" s="59" t="n">
        <v>0.504</v>
      </c>
      <c r="G73" s="59" t="n">
        <v>723.50017</v>
      </c>
      <c r="H73" s="59" t="n">
        <v>0.504</v>
      </c>
      <c r="I73" s="59" t="n">
        <v>723.50017</v>
      </c>
      <c r="J73" s="59" t="n">
        <f aca="false">L73/K73</f>
        <v>1435.51527777778</v>
      </c>
      <c r="K73" s="59" t="n">
        <v>0.504</v>
      </c>
      <c r="L73" s="59" t="n">
        <v>723.4997</v>
      </c>
      <c r="M73" s="59" t="n">
        <v>0.504</v>
      </c>
      <c r="N73" s="59" t="n">
        <v>723.4997</v>
      </c>
      <c r="O73" s="58" t="s">
        <v>59</v>
      </c>
      <c r="P73" s="58" t="s">
        <v>281</v>
      </c>
      <c r="Q73" s="59" t="n">
        <f aca="false">H73-K73</f>
        <v>0</v>
      </c>
      <c r="R73" s="59" t="n">
        <f aca="false">I73-L73</f>
        <v>0.000470000000063919</v>
      </c>
      <c r="S73" s="59" t="n">
        <v>0.00237999999884232</v>
      </c>
      <c r="T73" s="60" t="n">
        <f aca="false">J73/E73-1</f>
        <v>-3.28955515926932E-006</v>
      </c>
      <c r="U73" s="58" t="s">
        <v>252</v>
      </c>
      <c r="V73" s="58"/>
    </row>
    <row r="74" customFormat="false" ht="93.6" hidden="false" customHeight="false" outlineLevel="0" collapsed="false">
      <c r="A74" s="58" t="s">
        <v>282</v>
      </c>
      <c r="B74" s="58" t="s">
        <v>283</v>
      </c>
      <c r="C74" s="58" t="s">
        <v>64</v>
      </c>
      <c r="D74" s="58" t="s">
        <v>59</v>
      </c>
      <c r="E74" s="59" t="n">
        <v>1749.565</v>
      </c>
      <c r="F74" s="59" t="n">
        <v>0.272</v>
      </c>
      <c r="G74" s="59" t="n">
        <v>475.881570000001</v>
      </c>
      <c r="H74" s="59" t="n">
        <v>0.272</v>
      </c>
      <c r="I74" s="59" t="n">
        <v>475.881570000001</v>
      </c>
      <c r="J74" s="59" t="n">
        <f aca="false">L74/K74</f>
        <v>1750.47683823529</v>
      </c>
      <c r="K74" s="59" t="n">
        <v>0.272</v>
      </c>
      <c r="L74" s="59" t="n">
        <v>476.1297</v>
      </c>
      <c r="M74" s="59" t="n">
        <v>0.272</v>
      </c>
      <c r="N74" s="59" t="n">
        <v>476.1297</v>
      </c>
      <c r="O74" s="58" t="s">
        <v>59</v>
      </c>
      <c r="P74" s="58" t="s">
        <v>284</v>
      </c>
      <c r="Q74" s="59" t="n">
        <f aca="false">H74-K74</f>
        <v>0</v>
      </c>
      <c r="R74" s="59" t="n">
        <f aca="false">I74-L74</f>
        <v>-0.248129999999037</v>
      </c>
      <c r="S74" s="59" t="n">
        <v>-0.248019999998854</v>
      </c>
      <c r="T74" s="60" t="n">
        <f aca="false">J74/E74-1</f>
        <v>0.000521179970617736</v>
      </c>
      <c r="U74" s="58" t="s">
        <v>252</v>
      </c>
      <c r="V74" s="58"/>
    </row>
    <row r="75" customFormat="false" ht="79.85" hidden="false" customHeight="false" outlineLevel="0" collapsed="false">
      <c r="A75" s="58" t="s">
        <v>285</v>
      </c>
      <c r="B75" s="58" t="s">
        <v>286</v>
      </c>
      <c r="C75" s="58" t="s">
        <v>64</v>
      </c>
      <c r="D75" s="58" t="s">
        <v>59</v>
      </c>
      <c r="E75" s="59" t="n">
        <v>1340.75</v>
      </c>
      <c r="F75" s="59" t="n">
        <v>2.358</v>
      </c>
      <c r="G75" s="59" t="n">
        <v>3161.5</v>
      </c>
      <c r="H75" s="59" t="n">
        <v>2.358</v>
      </c>
      <c r="I75" s="59" t="n">
        <v>3161.5</v>
      </c>
      <c r="J75" s="59" t="n">
        <f aca="false">L75/K75</f>
        <v>1340.47078456319</v>
      </c>
      <c r="K75" s="59" t="n">
        <v>2.358</v>
      </c>
      <c r="L75" s="59" t="n">
        <v>3160.83011</v>
      </c>
      <c r="M75" s="59" t="n">
        <v>2.358</v>
      </c>
      <c r="N75" s="59" t="n">
        <v>3160.83011</v>
      </c>
      <c r="O75" s="58" t="s">
        <v>59</v>
      </c>
      <c r="P75" s="58" t="s">
        <v>287</v>
      </c>
      <c r="Q75" s="59" t="n">
        <f aca="false">H75-K75</f>
        <v>0</v>
      </c>
      <c r="R75" s="59" t="n">
        <f aca="false">I75-L75</f>
        <v>0.669890000000123</v>
      </c>
      <c r="S75" s="59" t="n">
        <v>0.67</v>
      </c>
      <c r="T75" s="60" t="n">
        <f aca="false">J75/E75-1</f>
        <v>-0.000208253169353689</v>
      </c>
      <c r="U75" s="58" t="s">
        <v>288</v>
      </c>
      <c r="V75" s="58"/>
    </row>
    <row r="76" customFormat="false" ht="78.65" hidden="false" customHeight="false" outlineLevel="0" collapsed="false">
      <c r="A76" s="58" t="s">
        <v>289</v>
      </c>
      <c r="B76" s="58" t="s">
        <v>290</v>
      </c>
      <c r="C76" s="58" t="s">
        <v>64</v>
      </c>
      <c r="D76" s="58" t="s">
        <v>59</v>
      </c>
      <c r="E76" s="59" t="n">
        <v>1690.28</v>
      </c>
      <c r="F76" s="59" t="n">
        <v>0.46</v>
      </c>
      <c r="G76" s="59" t="n">
        <v>777.52696</v>
      </c>
      <c r="H76" s="59" t="n">
        <v>0.46</v>
      </c>
      <c r="I76" s="59" t="n">
        <v>777.52696</v>
      </c>
      <c r="J76" s="59" t="n">
        <f aca="false">L76/K76</f>
        <v>1694.91195652174</v>
      </c>
      <c r="K76" s="59" t="n">
        <v>0.46</v>
      </c>
      <c r="L76" s="59" t="n">
        <v>779.6595</v>
      </c>
      <c r="M76" s="59" t="n">
        <v>0.46</v>
      </c>
      <c r="N76" s="59" t="n">
        <v>779.6595</v>
      </c>
      <c r="O76" s="58" t="s">
        <v>59</v>
      </c>
      <c r="P76" s="58" t="s">
        <v>291</v>
      </c>
      <c r="Q76" s="59" t="n">
        <f aca="false">H76-K76</f>
        <v>0</v>
      </c>
      <c r="R76" s="59" t="n">
        <f aca="false">I76-L76</f>
        <v>-2.13253999999995</v>
      </c>
      <c r="S76" s="59" t="n">
        <v>-2.1307000000004</v>
      </c>
      <c r="T76" s="60" t="n">
        <f aca="false">J76/E76-1</f>
        <v>0.00274034865332307</v>
      </c>
      <c r="U76" s="58" t="s">
        <v>292</v>
      </c>
      <c r="V76" s="58"/>
    </row>
    <row r="77" customFormat="false" ht="78.65" hidden="false" customHeight="false" outlineLevel="0" collapsed="false">
      <c r="A77" s="58" t="s">
        <v>293</v>
      </c>
      <c r="B77" s="58" t="s">
        <v>294</v>
      </c>
      <c r="C77" s="58" t="s">
        <v>64</v>
      </c>
      <c r="D77" s="58" t="s">
        <v>59</v>
      </c>
      <c r="E77" s="59" t="n">
        <v>1274.254</v>
      </c>
      <c r="F77" s="59" t="n">
        <v>0.506</v>
      </c>
      <c r="G77" s="59" t="n">
        <v>644.772489999998</v>
      </c>
      <c r="H77" s="59" t="n">
        <v>0.506</v>
      </c>
      <c r="I77" s="59" t="n">
        <v>644.772489999998</v>
      </c>
      <c r="J77" s="59" t="n">
        <f aca="false">L77/K77</f>
        <v>1274.04245059289</v>
      </c>
      <c r="K77" s="59" t="n">
        <v>0.506</v>
      </c>
      <c r="L77" s="59" t="n">
        <v>644.66548</v>
      </c>
      <c r="M77" s="59" t="n">
        <v>0.506</v>
      </c>
      <c r="N77" s="59" t="n">
        <v>644.66548</v>
      </c>
      <c r="O77" s="58" t="s">
        <v>59</v>
      </c>
      <c r="P77" s="58" t="s">
        <v>295</v>
      </c>
      <c r="Q77" s="59" t="n">
        <f aca="false">H77-K77</f>
        <v>0</v>
      </c>
      <c r="R77" s="59" t="n">
        <f aca="false">I77-L77</f>
        <v>0.107009999998013</v>
      </c>
      <c r="S77" s="59" t="n">
        <v>0.107043999997631</v>
      </c>
      <c r="T77" s="60" t="n">
        <f aca="false">J77/E77-1</f>
        <v>-0.000166018240566279</v>
      </c>
      <c r="U77" s="58" t="s">
        <v>292</v>
      </c>
      <c r="V77" s="58"/>
    </row>
    <row r="78" customFormat="false" ht="78.65" hidden="false" customHeight="false" outlineLevel="0" collapsed="false">
      <c r="A78" s="58" t="s">
        <v>296</v>
      </c>
      <c r="B78" s="58" t="s">
        <v>297</v>
      </c>
      <c r="C78" s="58" t="s">
        <v>64</v>
      </c>
      <c r="D78" s="58" t="s">
        <v>59</v>
      </c>
      <c r="E78" s="59" t="n">
        <v>1346.406</v>
      </c>
      <c r="F78" s="59" t="n">
        <v>0.832</v>
      </c>
      <c r="G78" s="59" t="n">
        <v>1120.20985</v>
      </c>
      <c r="H78" s="59" t="n">
        <v>0.832</v>
      </c>
      <c r="I78" s="59" t="n">
        <v>1120.20985</v>
      </c>
      <c r="J78" s="59" t="n">
        <f aca="false">L78/K78</f>
        <v>1346.23127403846</v>
      </c>
      <c r="K78" s="59" t="n">
        <v>0.832</v>
      </c>
      <c r="L78" s="59" t="n">
        <v>1120.06442</v>
      </c>
      <c r="M78" s="59" t="n">
        <v>0.832</v>
      </c>
      <c r="N78" s="59" t="n">
        <v>1120.06442</v>
      </c>
      <c r="O78" s="58" t="s">
        <v>59</v>
      </c>
      <c r="P78" s="58" t="s">
        <v>298</v>
      </c>
      <c r="Q78" s="59" t="n">
        <f aca="false">H78-K78</f>
        <v>0</v>
      </c>
      <c r="R78" s="59" t="n">
        <f aca="false">I78-L78</f>
        <v>0.145430000000033</v>
      </c>
      <c r="S78" s="59" t="n">
        <v>0.145372000001225</v>
      </c>
      <c r="T78" s="60" t="n">
        <f aca="false">J78/E78-1</f>
        <v>-0.00012977212039933</v>
      </c>
      <c r="U78" s="58" t="s">
        <v>292</v>
      </c>
      <c r="V78" s="58"/>
    </row>
    <row r="79" customFormat="false" ht="78.65" hidden="false" customHeight="false" outlineLevel="0" collapsed="false">
      <c r="A79" s="58" t="s">
        <v>299</v>
      </c>
      <c r="B79" s="58" t="s">
        <v>300</v>
      </c>
      <c r="C79" s="58" t="s">
        <v>64</v>
      </c>
      <c r="D79" s="58" t="s">
        <v>59</v>
      </c>
      <c r="E79" s="59" t="n">
        <v>1424.19</v>
      </c>
      <c r="F79" s="59" t="n">
        <v>0.54</v>
      </c>
      <c r="G79" s="59" t="n">
        <v>769.064189999998</v>
      </c>
      <c r="H79" s="59" t="n">
        <v>0.54</v>
      </c>
      <c r="I79" s="59" t="n">
        <v>769.064189999998</v>
      </c>
      <c r="J79" s="59" t="n">
        <f aca="false">L79/K79</f>
        <v>1423.70357407407</v>
      </c>
      <c r="K79" s="59" t="n">
        <v>0.54</v>
      </c>
      <c r="L79" s="59" t="n">
        <v>768.79993</v>
      </c>
      <c r="M79" s="59" t="n">
        <v>0.54</v>
      </c>
      <c r="N79" s="59" t="n">
        <v>768.79993</v>
      </c>
      <c r="O79" s="58" t="s">
        <v>59</v>
      </c>
      <c r="P79" s="58" t="s">
        <v>301</v>
      </c>
      <c r="Q79" s="59" t="n">
        <f aca="false">H79-K79</f>
        <v>0</v>
      </c>
      <c r="R79" s="59" t="n">
        <f aca="false">I79-L79</f>
        <v>0.264259999997989</v>
      </c>
      <c r="S79" s="59" t="n">
        <v>0.262670000002204</v>
      </c>
      <c r="T79" s="60" t="n">
        <f aca="false">J79/E79-1</f>
        <v>-0.000341545668714249</v>
      </c>
      <c r="U79" s="58" t="s">
        <v>292</v>
      </c>
      <c r="V79" s="58"/>
    </row>
    <row r="80" customFormat="false" ht="93.6" hidden="false" customHeight="false" outlineLevel="0" collapsed="false">
      <c r="A80" s="58" t="s">
        <v>302</v>
      </c>
      <c r="B80" s="58" t="s">
        <v>303</v>
      </c>
      <c r="C80" s="58" t="s">
        <v>64</v>
      </c>
      <c r="D80" s="58" t="s">
        <v>59</v>
      </c>
      <c r="E80" s="59" t="n">
        <v>1732.55</v>
      </c>
      <c r="F80" s="59" t="n">
        <v>0.392</v>
      </c>
      <c r="G80" s="59" t="n">
        <v>679.160909999998</v>
      </c>
      <c r="H80" s="59" t="n">
        <v>0.392</v>
      </c>
      <c r="I80" s="59" t="n">
        <v>679.160909999998</v>
      </c>
      <c r="J80" s="59" t="n">
        <f aca="false">L80/K80</f>
        <v>1732.55025510204</v>
      </c>
      <c r="K80" s="59" t="n">
        <v>0.392</v>
      </c>
      <c r="L80" s="59" t="n">
        <v>679.1597</v>
      </c>
      <c r="M80" s="59" t="n">
        <v>0.392</v>
      </c>
      <c r="N80" s="59" t="n">
        <v>679.1597</v>
      </c>
      <c r="O80" s="58" t="s">
        <v>59</v>
      </c>
      <c r="P80" s="58" t="s">
        <v>304</v>
      </c>
      <c r="Q80" s="59" t="n">
        <f aca="false">H80-K80</f>
        <v>0</v>
      </c>
      <c r="R80" s="59" t="n">
        <f aca="false">I80-L80</f>
        <v>0.00120999999796823</v>
      </c>
      <c r="S80" s="59" t="n">
        <v>0</v>
      </c>
      <c r="T80" s="60" t="n">
        <f aca="false">J80/E80-1</f>
        <v>1.47240795778103E-007</v>
      </c>
      <c r="U80" s="58" t="s">
        <v>252</v>
      </c>
      <c r="V80" s="58"/>
    </row>
    <row r="81" customFormat="false" ht="93.6" hidden="false" customHeight="false" outlineLevel="0" collapsed="false">
      <c r="A81" s="58" t="s">
        <v>305</v>
      </c>
      <c r="B81" s="58" t="s">
        <v>306</v>
      </c>
      <c r="C81" s="58" t="s">
        <v>64</v>
      </c>
      <c r="D81" s="58" t="s">
        <v>59</v>
      </c>
      <c r="E81" s="59" t="n">
        <v>1340.66</v>
      </c>
      <c r="F81" s="59" t="n">
        <v>0.907</v>
      </c>
      <c r="G81" s="59" t="n">
        <v>1215.98233</v>
      </c>
      <c r="H81" s="59" t="n">
        <v>0.907</v>
      </c>
      <c r="I81" s="59" t="n">
        <v>1215.98233</v>
      </c>
      <c r="J81" s="59" t="n">
        <f aca="false">L81/K81</f>
        <v>1340.6611907387</v>
      </c>
      <c r="K81" s="59" t="n">
        <v>0.907</v>
      </c>
      <c r="L81" s="59" t="n">
        <v>1215.9797</v>
      </c>
      <c r="M81" s="59" t="n">
        <v>0.907</v>
      </c>
      <c r="N81" s="59" t="n">
        <v>1215.9797</v>
      </c>
      <c r="O81" s="58" t="s">
        <v>59</v>
      </c>
      <c r="P81" s="58" t="s">
        <v>307</v>
      </c>
      <c r="Q81" s="59" t="n">
        <f aca="false">H81-K81</f>
        <v>0</v>
      </c>
      <c r="R81" s="59" t="n">
        <f aca="false">I81-L81</f>
        <v>0.00262999999995372</v>
      </c>
      <c r="S81" s="59" t="n">
        <v>0</v>
      </c>
      <c r="T81" s="60" t="n">
        <f aca="false">J81/E81-1</f>
        <v>8.88173510738E-007</v>
      </c>
      <c r="U81" s="58" t="s">
        <v>252</v>
      </c>
      <c r="V81" s="58"/>
    </row>
    <row r="82" customFormat="false" ht="93.6" hidden="false" customHeight="false" outlineLevel="0" collapsed="false">
      <c r="A82" s="58" t="s">
        <v>308</v>
      </c>
      <c r="B82" s="58" t="s">
        <v>309</v>
      </c>
      <c r="C82" s="58" t="s">
        <v>64</v>
      </c>
      <c r="D82" s="58" t="s">
        <v>59</v>
      </c>
      <c r="E82" s="59" t="n">
        <v>1464.49</v>
      </c>
      <c r="F82" s="59" t="n">
        <v>0.562</v>
      </c>
      <c r="G82" s="59" t="n">
        <v>823.040730000001</v>
      </c>
      <c r="H82" s="59" t="n">
        <v>0.562</v>
      </c>
      <c r="I82" s="59" t="n">
        <v>823.040730000001</v>
      </c>
      <c r="J82" s="59" t="n">
        <f aca="false">L82/K82</f>
        <v>1464.48167259786</v>
      </c>
      <c r="K82" s="59" t="n">
        <v>0.562</v>
      </c>
      <c r="L82" s="59" t="n">
        <v>823.0387</v>
      </c>
      <c r="M82" s="59" t="n">
        <v>0.562</v>
      </c>
      <c r="N82" s="59" t="n">
        <v>823.0387</v>
      </c>
      <c r="O82" s="58" t="s">
        <v>59</v>
      </c>
      <c r="P82" s="58" t="s">
        <v>310</v>
      </c>
      <c r="Q82" s="59" t="n">
        <f aca="false">H82-K82</f>
        <v>0</v>
      </c>
      <c r="R82" s="59" t="n">
        <f aca="false">I82-L82</f>
        <v>0.00203000000101383</v>
      </c>
      <c r="S82" s="59" t="n">
        <v>0.00468000000263055</v>
      </c>
      <c r="T82" s="60" t="n">
        <f aca="false">J82/E82-1</f>
        <v>-5.68621304064543E-006</v>
      </c>
      <c r="U82" s="58" t="s">
        <v>311</v>
      </c>
      <c r="V82" s="58"/>
    </row>
    <row r="83" customFormat="false" ht="62.4" hidden="false" customHeight="false" outlineLevel="0" collapsed="false">
      <c r="A83" s="58" t="s">
        <v>312</v>
      </c>
      <c r="B83" s="58" t="s">
        <v>313</v>
      </c>
      <c r="C83" s="58" t="s">
        <v>64</v>
      </c>
      <c r="D83" s="58" t="s">
        <v>59</v>
      </c>
      <c r="E83" s="59" t="n">
        <v>1861.01</v>
      </c>
      <c r="F83" s="59" t="n">
        <v>0.435</v>
      </c>
      <c r="G83" s="59" t="n">
        <v>809.538890000002</v>
      </c>
      <c r="H83" s="59" t="n">
        <v>0.435</v>
      </c>
      <c r="I83" s="59" t="n">
        <v>809.538890000002</v>
      </c>
      <c r="J83" s="59" t="n">
        <f aca="false">L83/K83</f>
        <v>1860.3388045977</v>
      </c>
      <c r="K83" s="59" t="n">
        <v>0.435</v>
      </c>
      <c r="L83" s="59" t="n">
        <v>809.24738</v>
      </c>
      <c r="M83" s="59" t="n">
        <v>0.435</v>
      </c>
      <c r="N83" s="59" t="n">
        <v>809.24738</v>
      </c>
      <c r="O83" s="58" t="s">
        <v>59</v>
      </c>
      <c r="P83" s="58" t="s">
        <v>314</v>
      </c>
      <c r="Q83" s="59" t="n">
        <f aca="false">H83-K83</f>
        <v>0</v>
      </c>
      <c r="R83" s="59" t="n">
        <f aca="false">I83-L83</f>
        <v>0.291510000001949</v>
      </c>
      <c r="S83" s="59" t="n">
        <v>0.291970000000543</v>
      </c>
      <c r="T83" s="60" t="n">
        <f aca="false">J83/E83-1</f>
        <v>-0.000360661899881598</v>
      </c>
      <c r="U83" s="58" t="s">
        <v>315</v>
      </c>
      <c r="V83" s="58"/>
    </row>
    <row r="84" customFormat="false" ht="62.4" hidden="false" customHeight="false" outlineLevel="0" collapsed="false">
      <c r="A84" s="58" t="s">
        <v>316</v>
      </c>
      <c r="B84" s="58" t="s">
        <v>317</v>
      </c>
      <c r="C84" s="58" t="s">
        <v>64</v>
      </c>
      <c r="D84" s="58" t="s">
        <v>59</v>
      </c>
      <c r="E84" s="59" t="n">
        <v>1012.64</v>
      </c>
      <c r="F84" s="59" t="n">
        <v>0.433</v>
      </c>
      <c r="G84" s="59" t="n">
        <v>438.47346</v>
      </c>
      <c r="H84" s="59" t="n">
        <v>0.433</v>
      </c>
      <c r="I84" s="59" t="n">
        <v>438.47346</v>
      </c>
      <c r="J84" s="59" t="n">
        <f aca="false">L84/K84</f>
        <v>1007.24480369515</v>
      </c>
      <c r="K84" s="59" t="n">
        <v>0.433</v>
      </c>
      <c r="L84" s="59" t="n">
        <v>436.137</v>
      </c>
      <c r="M84" s="59" t="n">
        <v>0.433</v>
      </c>
      <c r="N84" s="59" t="n">
        <v>436.137</v>
      </c>
      <c r="O84" s="58" t="s">
        <v>59</v>
      </c>
      <c r="P84" s="58" t="s">
        <v>318</v>
      </c>
      <c r="Q84" s="59" t="n">
        <f aca="false">H84-K84</f>
        <v>0</v>
      </c>
      <c r="R84" s="59" t="n">
        <f aca="false">I84-L84</f>
        <v>2.33645999999999</v>
      </c>
      <c r="S84" s="59" t="n">
        <v>2.33612000000003</v>
      </c>
      <c r="T84" s="60" t="n">
        <f aca="false">J84/E84-1</f>
        <v>-0.00532785225237975</v>
      </c>
      <c r="U84" s="58" t="s">
        <v>66</v>
      </c>
      <c r="V84" s="58"/>
    </row>
    <row r="85" customFormat="false" ht="62.4" hidden="false" customHeight="false" outlineLevel="0" collapsed="false">
      <c r="A85" s="58" t="s">
        <v>319</v>
      </c>
      <c r="B85" s="58" t="s">
        <v>320</v>
      </c>
      <c r="C85" s="58" t="s">
        <v>64</v>
      </c>
      <c r="D85" s="58" t="s">
        <v>59</v>
      </c>
      <c r="E85" s="59" t="n">
        <v>1283.47</v>
      </c>
      <c r="F85" s="59" t="n">
        <v>0.264</v>
      </c>
      <c r="G85" s="59" t="n">
        <v>338.83575</v>
      </c>
      <c r="H85" s="59" t="n">
        <v>0.264</v>
      </c>
      <c r="I85" s="59" t="n">
        <v>338.83575</v>
      </c>
      <c r="J85" s="59" t="n">
        <f aca="false">L85/K85</f>
        <v>1274.66287878788</v>
      </c>
      <c r="K85" s="59" t="n">
        <v>0.264</v>
      </c>
      <c r="L85" s="59" t="n">
        <v>336.511</v>
      </c>
      <c r="M85" s="59" t="n">
        <v>0.264</v>
      </c>
      <c r="N85" s="59" t="n">
        <v>336.511</v>
      </c>
      <c r="O85" s="58" t="s">
        <v>59</v>
      </c>
      <c r="P85" s="58" t="s">
        <v>321</v>
      </c>
      <c r="Q85" s="59" t="n">
        <f aca="false">H85-K85</f>
        <v>0</v>
      </c>
      <c r="R85" s="59" t="n">
        <f aca="false">I85-L85</f>
        <v>2.32474999999999</v>
      </c>
      <c r="S85" s="59" t="n">
        <v>2.32507999999972</v>
      </c>
      <c r="T85" s="60" t="n">
        <f aca="false">J85/E85-1</f>
        <v>-0.00686196109930215</v>
      </c>
      <c r="U85" s="58" t="s">
        <v>66</v>
      </c>
      <c r="V85" s="58"/>
    </row>
    <row r="86" customFormat="false" ht="62.4" hidden="false" customHeight="false" outlineLevel="0" collapsed="false">
      <c r="A86" s="58" t="s">
        <v>322</v>
      </c>
      <c r="B86" s="58" t="s">
        <v>323</v>
      </c>
      <c r="C86" s="58" t="s">
        <v>64</v>
      </c>
      <c r="D86" s="58" t="s">
        <v>59</v>
      </c>
      <c r="E86" s="59" t="n">
        <v>1432.9</v>
      </c>
      <c r="F86" s="59" t="n">
        <v>0.188</v>
      </c>
      <c r="G86" s="59" t="n">
        <v>269.385560000001</v>
      </c>
      <c r="H86" s="59" t="n">
        <v>0.188</v>
      </c>
      <c r="I86" s="59" t="n">
        <v>269.385560000001</v>
      </c>
      <c r="J86" s="59" t="n">
        <f aca="false">L86/K86</f>
        <v>1420.52127659574</v>
      </c>
      <c r="K86" s="59" t="n">
        <v>0.188</v>
      </c>
      <c r="L86" s="59" t="n">
        <v>267.058</v>
      </c>
      <c r="M86" s="59" t="n">
        <v>0.188</v>
      </c>
      <c r="N86" s="59" t="n">
        <v>267.058</v>
      </c>
      <c r="O86" s="58" t="s">
        <v>59</v>
      </c>
      <c r="P86" s="58" t="s">
        <v>324</v>
      </c>
      <c r="Q86" s="59" t="n">
        <f aca="false">H86-K86</f>
        <v>0</v>
      </c>
      <c r="R86" s="59" t="n">
        <f aca="false">I86-L86</f>
        <v>2.32756000000103</v>
      </c>
      <c r="S86" s="59" t="n">
        <v>2.32720000000092</v>
      </c>
      <c r="T86" s="60" t="n">
        <f aca="false">J86/E86-1</f>
        <v>-0.00863893042379471</v>
      </c>
      <c r="U86" s="58" t="s">
        <v>66</v>
      </c>
      <c r="V86" s="58"/>
    </row>
    <row r="87" customFormat="false" ht="62.4" hidden="false" customHeight="false" outlineLevel="0" collapsed="false">
      <c r="A87" s="58" t="s">
        <v>325</v>
      </c>
      <c r="B87" s="58" t="s">
        <v>326</v>
      </c>
      <c r="C87" s="58" t="s">
        <v>64</v>
      </c>
      <c r="D87" s="58" t="s">
        <v>59</v>
      </c>
      <c r="E87" s="59" t="n">
        <v>1201.82</v>
      </c>
      <c r="F87" s="59" t="n">
        <v>0.5</v>
      </c>
      <c r="G87" s="59" t="n">
        <v>600.9096</v>
      </c>
      <c r="H87" s="59" t="n">
        <v>0.5</v>
      </c>
      <c r="I87" s="59" t="n">
        <v>600.9096</v>
      </c>
      <c r="J87" s="59" t="n">
        <f aca="false">L87/K87</f>
        <v>1200.7552</v>
      </c>
      <c r="K87" s="59" t="n">
        <v>0.5</v>
      </c>
      <c r="L87" s="59" t="n">
        <v>600.3776</v>
      </c>
      <c r="M87" s="59" t="n">
        <v>0.5</v>
      </c>
      <c r="N87" s="59" t="n">
        <v>600.3776</v>
      </c>
      <c r="O87" s="58" t="s">
        <v>59</v>
      </c>
      <c r="P87" s="58" t="s">
        <v>327</v>
      </c>
      <c r="Q87" s="59" t="n">
        <f aca="false">H87-K87</f>
        <v>0</v>
      </c>
      <c r="R87" s="59" t="n">
        <f aca="false">I87-L87</f>
        <v>0.531999999999925</v>
      </c>
      <c r="S87" s="59" t="n">
        <v>0.532399999999939</v>
      </c>
      <c r="T87" s="60" t="n">
        <f aca="false">J87/E87-1</f>
        <v>-0.00088598958246644</v>
      </c>
      <c r="U87" s="58" t="s">
        <v>315</v>
      </c>
      <c r="V87" s="58"/>
    </row>
    <row r="88" customFormat="false" ht="62.4" hidden="false" customHeight="false" outlineLevel="0" collapsed="false">
      <c r="A88" s="58" t="s">
        <v>328</v>
      </c>
      <c r="B88" s="58" t="s">
        <v>329</v>
      </c>
      <c r="C88" s="58" t="s">
        <v>64</v>
      </c>
      <c r="D88" s="58" t="s">
        <v>59</v>
      </c>
      <c r="E88" s="59" t="n">
        <v>1091.3</v>
      </c>
      <c r="F88" s="59" t="n">
        <v>1.15</v>
      </c>
      <c r="G88" s="59" t="n">
        <v>1254.99174</v>
      </c>
      <c r="H88" s="59" t="n">
        <v>1.15</v>
      </c>
      <c r="I88" s="59" t="n">
        <v>1254.99174</v>
      </c>
      <c r="J88" s="59" t="n">
        <f aca="false">L88/K88</f>
        <v>1089.27304347826</v>
      </c>
      <c r="K88" s="59" t="n">
        <v>1.15</v>
      </c>
      <c r="L88" s="59" t="n">
        <v>1252.664</v>
      </c>
      <c r="M88" s="59" t="n">
        <v>1.15</v>
      </c>
      <c r="N88" s="59" t="n">
        <v>1252.664</v>
      </c>
      <c r="O88" s="58" t="s">
        <v>59</v>
      </c>
      <c r="P88" s="58" t="s">
        <v>330</v>
      </c>
      <c r="Q88" s="59" t="n">
        <f aca="false">H88-K88</f>
        <v>0</v>
      </c>
      <c r="R88" s="59" t="n">
        <f aca="false">I88-L88</f>
        <v>2.32773999999995</v>
      </c>
      <c r="S88" s="59" t="n">
        <v>2.33100000000097</v>
      </c>
      <c r="T88" s="60" t="n">
        <f aca="false">J88/E88-1</f>
        <v>-0.00185737791784024</v>
      </c>
      <c r="U88" s="58" t="s">
        <v>66</v>
      </c>
      <c r="V88" s="58"/>
    </row>
    <row r="89" customFormat="false" ht="62.4" hidden="false" customHeight="false" outlineLevel="0" collapsed="false">
      <c r="A89" s="58" t="s">
        <v>331</v>
      </c>
      <c r="B89" s="58" t="s">
        <v>332</v>
      </c>
      <c r="C89" s="58" t="s">
        <v>64</v>
      </c>
      <c r="D89" s="58" t="s">
        <v>59</v>
      </c>
      <c r="E89" s="59" t="n">
        <v>1032.026</v>
      </c>
      <c r="F89" s="59" t="n">
        <v>1.397</v>
      </c>
      <c r="G89" s="59" t="n">
        <v>1441.74084</v>
      </c>
      <c r="H89" s="59" t="n">
        <v>1.397</v>
      </c>
      <c r="I89" s="59" t="n">
        <v>1441.74084</v>
      </c>
      <c r="J89" s="59" t="n">
        <f aca="false">L89/K89</f>
        <v>1030.35862562634</v>
      </c>
      <c r="K89" s="59" t="n">
        <v>1.397</v>
      </c>
      <c r="L89" s="59" t="n">
        <v>1439.411</v>
      </c>
      <c r="M89" s="59" t="n">
        <v>1.397</v>
      </c>
      <c r="N89" s="59" t="n">
        <v>1439.411</v>
      </c>
      <c r="O89" s="58" t="s">
        <v>59</v>
      </c>
      <c r="P89" s="58" t="s">
        <v>333</v>
      </c>
      <c r="Q89" s="59" t="n">
        <f aca="false">H89-K89</f>
        <v>0</v>
      </c>
      <c r="R89" s="59" t="n">
        <f aca="false">I89-L89</f>
        <v>2.32983999999988</v>
      </c>
      <c r="S89" s="59" t="n">
        <v>2.32932200000315</v>
      </c>
      <c r="T89" s="60" t="n">
        <f aca="false">J89/E89-1</f>
        <v>-0.00161563213878124</v>
      </c>
      <c r="U89" s="58" t="s">
        <v>66</v>
      </c>
      <c r="V89" s="58"/>
    </row>
    <row r="90" customFormat="false" ht="64.15" hidden="false" customHeight="false" outlineLevel="0" collapsed="false">
      <c r="A90" s="58" t="s">
        <v>334</v>
      </c>
      <c r="B90" s="58" t="s">
        <v>335</v>
      </c>
      <c r="C90" s="58" t="s">
        <v>64</v>
      </c>
      <c r="D90" s="58" t="s">
        <v>59</v>
      </c>
      <c r="E90" s="59" t="n">
        <v>959.08</v>
      </c>
      <c r="F90" s="59" t="n">
        <v>1.478</v>
      </c>
      <c r="G90" s="59" t="n">
        <v>1417.52369</v>
      </c>
      <c r="H90" s="59" t="n">
        <v>1.478</v>
      </c>
      <c r="I90" s="59" t="n">
        <v>1417.52369</v>
      </c>
      <c r="J90" s="59" t="n">
        <f aca="false">L90/K90</f>
        <v>957.514208389716</v>
      </c>
      <c r="K90" s="59" t="n">
        <v>1.478</v>
      </c>
      <c r="L90" s="59" t="n">
        <v>1415.206</v>
      </c>
      <c r="M90" s="59" t="n">
        <v>1.478</v>
      </c>
      <c r="N90" s="59" t="n">
        <v>1415.206</v>
      </c>
      <c r="O90" s="58" t="s">
        <v>59</v>
      </c>
      <c r="P90" s="58" t="s">
        <v>336</v>
      </c>
      <c r="Q90" s="59" t="n">
        <f aca="false">H90-K90</f>
        <v>0</v>
      </c>
      <c r="R90" s="59" t="n">
        <f aca="false">I90-L90</f>
        <v>2.31769000000008</v>
      </c>
      <c r="S90" s="59" t="n">
        <v>2.32</v>
      </c>
      <c r="T90" s="60" t="n">
        <f aca="false">J90/E90-1</f>
        <v>-0.00163259749998357</v>
      </c>
      <c r="U90" s="58" t="s">
        <v>66</v>
      </c>
      <c r="V90" s="58"/>
    </row>
    <row r="91" customFormat="false" ht="93.6" hidden="false" customHeight="false" outlineLevel="0" collapsed="false">
      <c r="A91" s="58" t="s">
        <v>337</v>
      </c>
      <c r="B91" s="58" t="s">
        <v>338</v>
      </c>
      <c r="C91" s="58" t="s">
        <v>64</v>
      </c>
      <c r="D91" s="58" t="s">
        <v>59</v>
      </c>
      <c r="E91" s="59" t="n">
        <v>2002.56</v>
      </c>
      <c r="F91" s="59" t="n">
        <v>0.262</v>
      </c>
      <c r="G91" s="59" t="n">
        <v>524.670000000001</v>
      </c>
      <c r="H91" s="59" t="n">
        <v>0.262</v>
      </c>
      <c r="I91" s="59" t="n">
        <v>524.670000000001</v>
      </c>
      <c r="J91" s="59" t="n">
        <f aca="false">L91/K91</f>
        <v>2002.5534351145</v>
      </c>
      <c r="K91" s="59" t="n">
        <v>0.262</v>
      </c>
      <c r="L91" s="59" t="n">
        <v>524.669</v>
      </c>
      <c r="M91" s="59" t="n">
        <v>0.262</v>
      </c>
      <c r="N91" s="59" t="n">
        <v>524.669</v>
      </c>
      <c r="O91" s="58" t="s">
        <v>59</v>
      </c>
      <c r="P91" s="58" t="s">
        <v>339</v>
      </c>
      <c r="Q91" s="59" t="n">
        <f aca="false">H91-K91</f>
        <v>0</v>
      </c>
      <c r="R91" s="59" t="n">
        <f aca="false">I91-L91</f>
        <v>0.00100000000099953</v>
      </c>
      <c r="S91" s="59" t="n">
        <v>0.0017200000009957</v>
      </c>
      <c r="T91" s="60" t="n">
        <f aca="false">J91/E91-1</f>
        <v>-3.27824659251963E-006</v>
      </c>
      <c r="U91" s="58" t="s">
        <v>340</v>
      </c>
      <c r="V91" s="58"/>
    </row>
    <row r="92" customFormat="false" ht="31.2" hidden="false" customHeight="false" outlineLevel="0" collapsed="false">
      <c r="A92" s="58" t="s">
        <v>341</v>
      </c>
      <c r="B92" s="58" t="s">
        <v>342</v>
      </c>
      <c r="C92" s="58" t="s">
        <v>64</v>
      </c>
      <c r="D92" s="58" t="s">
        <v>343</v>
      </c>
      <c r="E92" s="59" t="n">
        <v>2649.14</v>
      </c>
      <c r="F92" s="59" t="n">
        <v>0.22</v>
      </c>
      <c r="G92" s="59" t="n">
        <v>582.81</v>
      </c>
      <c r="H92" s="59" t="n">
        <v>0.22</v>
      </c>
      <c r="I92" s="59" t="n">
        <v>582.81</v>
      </c>
      <c r="J92" s="59" t="n">
        <f aca="false">L92/K92</f>
        <v>2638.96213636364</v>
      </c>
      <c r="K92" s="59" t="n">
        <v>0.22</v>
      </c>
      <c r="L92" s="59" t="n">
        <v>580.57167</v>
      </c>
      <c r="M92" s="59" t="n">
        <v>0.22</v>
      </c>
      <c r="N92" s="59" t="n">
        <v>580.57167</v>
      </c>
      <c r="O92" s="58" t="s">
        <v>343</v>
      </c>
      <c r="P92" s="58" t="s">
        <v>344</v>
      </c>
      <c r="Q92" s="59" t="n">
        <f aca="false">H92-K92</f>
        <v>0</v>
      </c>
      <c r="R92" s="59" t="n">
        <f aca="false">I92-L92</f>
        <v>2.23832999999991</v>
      </c>
      <c r="S92" s="59" t="n">
        <v>2.23912999999913</v>
      </c>
      <c r="T92" s="60" t="n">
        <f aca="false">J92/E92-1</f>
        <v>-0.00384195008054056</v>
      </c>
      <c r="U92" s="58" t="s">
        <v>345</v>
      </c>
      <c r="V92" s="58"/>
    </row>
    <row r="93" customFormat="false" ht="31.2" hidden="false" customHeight="false" outlineLevel="0" collapsed="false">
      <c r="A93" s="58" t="s">
        <v>346</v>
      </c>
      <c r="B93" s="58" t="s">
        <v>347</v>
      </c>
      <c r="C93" s="58" t="s">
        <v>64</v>
      </c>
      <c r="D93" s="58" t="s">
        <v>343</v>
      </c>
      <c r="E93" s="59" t="n">
        <v>1839.89</v>
      </c>
      <c r="F93" s="59" t="n">
        <v>0.28</v>
      </c>
      <c r="G93" s="59" t="n">
        <v>515.17</v>
      </c>
      <c r="H93" s="59" t="n">
        <v>0.28</v>
      </c>
      <c r="I93" s="59" t="n">
        <v>515.17</v>
      </c>
      <c r="J93" s="59" t="n">
        <f aca="false">L93/K93</f>
        <v>1833.44046428571</v>
      </c>
      <c r="K93" s="59" t="n">
        <v>0.28</v>
      </c>
      <c r="L93" s="59" t="n">
        <v>513.36333</v>
      </c>
      <c r="M93" s="59" t="n">
        <v>0.28</v>
      </c>
      <c r="N93" s="59" t="n">
        <v>513.36333</v>
      </c>
      <c r="O93" s="58" t="s">
        <v>343</v>
      </c>
      <c r="P93" s="58" t="s">
        <v>348</v>
      </c>
      <c r="Q93" s="59" t="n">
        <f aca="false">H93-K93</f>
        <v>0</v>
      </c>
      <c r="R93" s="59" t="n">
        <f aca="false">I93-L93</f>
        <v>1.80666999999994</v>
      </c>
      <c r="S93" s="59" t="n">
        <v>1.80587000000121</v>
      </c>
      <c r="T93" s="60" t="n">
        <f aca="false">J93/E93-1</f>
        <v>-0.00350539201489553</v>
      </c>
      <c r="U93" s="58" t="s">
        <v>345</v>
      </c>
      <c r="V93" s="58"/>
    </row>
    <row r="94" customFormat="false" ht="64.15" hidden="false" customHeight="false" outlineLevel="0" collapsed="false">
      <c r="A94" s="58" t="s">
        <v>349</v>
      </c>
      <c r="B94" s="58" t="s">
        <v>350</v>
      </c>
      <c r="C94" s="58" t="s">
        <v>64</v>
      </c>
      <c r="D94" s="58" t="s">
        <v>59</v>
      </c>
      <c r="E94" s="59" t="n">
        <v>1592.79</v>
      </c>
      <c r="F94" s="59" t="n">
        <v>0.098</v>
      </c>
      <c r="G94" s="59" t="n">
        <v>156.093</v>
      </c>
      <c r="H94" s="59" t="n">
        <v>0.098</v>
      </c>
      <c r="I94" s="59" t="n">
        <v>156.093</v>
      </c>
      <c r="J94" s="59" t="n">
        <f aca="false">L94/K94</f>
        <v>1592.75510204082</v>
      </c>
      <c r="K94" s="59" t="n">
        <v>0.098</v>
      </c>
      <c r="L94" s="59" t="n">
        <v>156.09</v>
      </c>
      <c r="M94" s="59" t="n">
        <v>0.098</v>
      </c>
      <c r="N94" s="59" t="n">
        <v>156.09</v>
      </c>
      <c r="O94" s="58" t="s">
        <v>59</v>
      </c>
      <c r="P94" s="58" t="s">
        <v>351</v>
      </c>
      <c r="Q94" s="59" t="n">
        <f aca="false">H94-K94</f>
        <v>0</v>
      </c>
      <c r="R94" s="59" t="n">
        <f aca="false">I94-L94</f>
        <v>0.0029999999999859</v>
      </c>
      <c r="S94" s="59" t="n">
        <v>0.00341999999963446</v>
      </c>
      <c r="T94" s="60" t="n">
        <f aca="false">J94/E94-1</f>
        <v>-2.19099562299707E-005</v>
      </c>
      <c r="U94" s="58" t="s">
        <v>66</v>
      </c>
      <c r="V94" s="58"/>
    </row>
    <row r="95" customFormat="false" ht="64.15" hidden="false" customHeight="false" outlineLevel="0" collapsed="false">
      <c r="A95" s="58" t="s">
        <v>352</v>
      </c>
      <c r="B95" s="58" t="s">
        <v>353</v>
      </c>
      <c r="C95" s="58" t="s">
        <v>64</v>
      </c>
      <c r="D95" s="58" t="s">
        <v>59</v>
      </c>
      <c r="E95" s="59" t="n">
        <v>1227.68</v>
      </c>
      <c r="F95" s="59" t="n">
        <v>0.349</v>
      </c>
      <c r="G95" s="59" t="n">
        <v>428.460000000001</v>
      </c>
      <c r="H95" s="59" t="n">
        <v>0.349</v>
      </c>
      <c r="I95" s="59" t="n">
        <v>428.460000000001</v>
      </c>
      <c r="J95" s="59" t="n">
        <f aca="false">L95/K95</f>
        <v>1227.67908309456</v>
      </c>
      <c r="K95" s="59" t="n">
        <v>0.349</v>
      </c>
      <c r="L95" s="59" t="n">
        <v>428.46</v>
      </c>
      <c r="M95" s="59" t="n">
        <v>0.349</v>
      </c>
      <c r="N95" s="59" t="n">
        <v>428.46</v>
      </c>
      <c r="O95" s="58" t="s">
        <v>59</v>
      </c>
      <c r="P95" s="58" t="s">
        <v>354</v>
      </c>
      <c r="Q95" s="59" t="n">
        <f aca="false">H95-K95</f>
        <v>0</v>
      </c>
      <c r="R95" s="59" t="n">
        <f aca="false">I95-L95</f>
        <v>0</v>
      </c>
      <c r="S95" s="59" t="n">
        <v>0.000319999998607273</v>
      </c>
      <c r="T95" s="60" t="n">
        <f aca="false">J95/E95-1</f>
        <v>-7.46860292943907E-007</v>
      </c>
      <c r="U95" s="58" t="s">
        <v>66</v>
      </c>
      <c r="V95" s="58"/>
    </row>
    <row r="96" customFormat="false" ht="62.4" hidden="false" customHeight="false" outlineLevel="0" collapsed="false">
      <c r="A96" s="58" t="s">
        <v>355</v>
      </c>
      <c r="B96" s="58" t="s">
        <v>356</v>
      </c>
      <c r="C96" s="58" t="s">
        <v>64</v>
      </c>
      <c r="D96" s="58" t="s">
        <v>59</v>
      </c>
      <c r="E96" s="59" t="n">
        <v>1371.7</v>
      </c>
      <c r="F96" s="59" t="n">
        <v>0.252</v>
      </c>
      <c r="G96" s="59" t="n">
        <v>345.669100000001</v>
      </c>
      <c r="H96" s="59" t="n">
        <v>0.252</v>
      </c>
      <c r="I96" s="59" t="n">
        <v>345.669100000001</v>
      </c>
      <c r="J96" s="59" t="n">
        <f aca="false">L96/K96</f>
        <v>1371.70634920635</v>
      </c>
      <c r="K96" s="59" t="n">
        <v>0.252</v>
      </c>
      <c r="L96" s="59" t="n">
        <v>345.67</v>
      </c>
      <c r="M96" s="59" t="n">
        <v>0.252</v>
      </c>
      <c r="N96" s="59" t="n">
        <v>345.67</v>
      </c>
      <c r="O96" s="58" t="s">
        <v>59</v>
      </c>
      <c r="P96" s="58" t="s">
        <v>357</v>
      </c>
      <c r="Q96" s="59" t="n">
        <f aca="false">H96-K96</f>
        <v>0</v>
      </c>
      <c r="R96" s="59" t="n">
        <f aca="false">I96-L96</f>
        <v>-0.000899999999035117</v>
      </c>
      <c r="S96" s="59" t="n">
        <v>-0.00160000000020591</v>
      </c>
      <c r="T96" s="60" t="n">
        <f aca="false">J96/E96-1</f>
        <v>4.62871353001937E-006</v>
      </c>
      <c r="U96" s="58" t="s">
        <v>66</v>
      </c>
      <c r="V96" s="58"/>
    </row>
    <row r="97" customFormat="false" ht="64.15" hidden="false" customHeight="false" outlineLevel="0" collapsed="false">
      <c r="A97" s="58" t="s">
        <v>358</v>
      </c>
      <c r="B97" s="58" t="s">
        <v>359</v>
      </c>
      <c r="C97" s="58" t="s">
        <v>64</v>
      </c>
      <c r="D97" s="58" t="s">
        <v>59</v>
      </c>
      <c r="E97" s="59" t="n">
        <v>1363.02</v>
      </c>
      <c r="F97" s="59" t="n">
        <v>0.109</v>
      </c>
      <c r="G97" s="59" t="n">
        <v>148.5694</v>
      </c>
      <c r="H97" s="59" t="n">
        <v>0.109</v>
      </c>
      <c r="I97" s="59" t="n">
        <v>148.5694</v>
      </c>
      <c r="J97" s="59" t="n">
        <f aca="false">L97/K97</f>
        <v>1363.02752293578</v>
      </c>
      <c r="K97" s="59" t="n">
        <v>0.109</v>
      </c>
      <c r="L97" s="59" t="n">
        <v>148.57</v>
      </c>
      <c r="M97" s="59" t="n">
        <v>0.109</v>
      </c>
      <c r="N97" s="59" t="n">
        <v>148.57</v>
      </c>
      <c r="O97" s="58" t="s">
        <v>59</v>
      </c>
      <c r="P97" s="58" t="s">
        <v>360</v>
      </c>
      <c r="Q97" s="59" t="n">
        <f aca="false">H97-K97</f>
        <v>0</v>
      </c>
      <c r="R97" s="59" t="n">
        <f aca="false">I97-L97</f>
        <v>-0.000599999999991496</v>
      </c>
      <c r="S97" s="59" t="n">
        <v>-0.000820000000032678</v>
      </c>
      <c r="T97" s="60" t="n">
        <f aca="false">J97/E97-1</f>
        <v>5.51931430203823E-006</v>
      </c>
      <c r="U97" s="58" t="s">
        <v>66</v>
      </c>
      <c r="V97" s="58"/>
    </row>
    <row r="98" customFormat="false" ht="64.15" hidden="false" customHeight="false" outlineLevel="0" collapsed="false">
      <c r="A98" s="58" t="s">
        <v>361</v>
      </c>
      <c r="B98" s="58" t="s">
        <v>362</v>
      </c>
      <c r="C98" s="58" t="s">
        <v>64</v>
      </c>
      <c r="D98" s="58" t="s">
        <v>59</v>
      </c>
      <c r="E98" s="59" t="n">
        <v>1574.55</v>
      </c>
      <c r="F98" s="59" t="n">
        <v>0.128</v>
      </c>
      <c r="G98" s="59" t="n">
        <v>201.542</v>
      </c>
      <c r="H98" s="59" t="n">
        <v>0.128</v>
      </c>
      <c r="I98" s="59" t="n">
        <v>201.542</v>
      </c>
      <c r="J98" s="59" t="n">
        <f aca="false">L98/K98</f>
        <v>1574.53125</v>
      </c>
      <c r="K98" s="59" t="n">
        <v>0.128</v>
      </c>
      <c r="L98" s="59" t="n">
        <v>201.54</v>
      </c>
      <c r="M98" s="59" t="n">
        <v>0.128</v>
      </c>
      <c r="N98" s="59" t="n">
        <v>201.54</v>
      </c>
      <c r="O98" s="58" t="s">
        <v>59</v>
      </c>
      <c r="P98" s="58" t="s">
        <v>363</v>
      </c>
      <c r="Q98" s="59" t="n">
        <f aca="false">H98-K98</f>
        <v>0</v>
      </c>
      <c r="R98" s="59" t="n">
        <f aca="false">I98-L98</f>
        <v>0.00200000000000955</v>
      </c>
      <c r="S98" s="59" t="n">
        <v>0.00239999999999418</v>
      </c>
      <c r="T98" s="60" t="n">
        <f aca="false">J98/E98-1</f>
        <v>-1.19081642373509E-005</v>
      </c>
      <c r="U98" s="58" t="s">
        <v>66</v>
      </c>
      <c r="V98" s="58"/>
    </row>
    <row r="99" customFormat="false" ht="64.15" hidden="false" customHeight="false" outlineLevel="0" collapsed="false">
      <c r="A99" s="58" t="s">
        <v>364</v>
      </c>
      <c r="B99" s="58" t="s">
        <v>365</v>
      </c>
      <c r="C99" s="58" t="s">
        <v>64</v>
      </c>
      <c r="D99" s="58" t="s">
        <v>59</v>
      </c>
      <c r="E99" s="59" t="n">
        <v>981.33</v>
      </c>
      <c r="F99" s="59" t="n">
        <v>0.26</v>
      </c>
      <c r="G99" s="59" t="n">
        <v>255.1465</v>
      </c>
      <c r="H99" s="59" t="n">
        <v>0.26</v>
      </c>
      <c r="I99" s="59" t="n">
        <v>255.1465</v>
      </c>
      <c r="J99" s="59" t="n">
        <f aca="false">L99/K99</f>
        <v>981.35</v>
      </c>
      <c r="K99" s="59" t="n">
        <v>0.26</v>
      </c>
      <c r="L99" s="59" t="n">
        <v>255.151</v>
      </c>
      <c r="M99" s="59" t="n">
        <v>0.26</v>
      </c>
      <c r="N99" s="59" t="n">
        <v>255.151</v>
      </c>
      <c r="O99" s="58" t="s">
        <v>59</v>
      </c>
      <c r="P99" s="58" t="s">
        <v>366</v>
      </c>
      <c r="Q99" s="59" t="n">
        <f aca="false">H99-K99</f>
        <v>0</v>
      </c>
      <c r="R99" s="59" t="n">
        <f aca="false">I99-L99</f>
        <v>-0.00450000000000728</v>
      </c>
      <c r="S99" s="59" t="n">
        <v>0</v>
      </c>
      <c r="T99" s="60" t="n">
        <f aca="false">J99/E99-1</f>
        <v>2.03805040097649E-005</v>
      </c>
      <c r="U99" s="58" t="s">
        <v>66</v>
      </c>
      <c r="V99" s="58"/>
    </row>
    <row r="100" customFormat="false" ht="62.4" hidden="false" customHeight="false" outlineLevel="0" collapsed="false">
      <c r="A100" s="58" t="s">
        <v>367</v>
      </c>
      <c r="B100" s="58" t="s">
        <v>368</v>
      </c>
      <c r="C100" s="58" t="s">
        <v>64</v>
      </c>
      <c r="D100" s="58" t="s">
        <v>59</v>
      </c>
      <c r="E100" s="59" t="n">
        <v>975.77</v>
      </c>
      <c r="F100" s="59" t="n">
        <v>0.45</v>
      </c>
      <c r="G100" s="59" t="n">
        <v>439.0981</v>
      </c>
      <c r="H100" s="59" t="n">
        <v>0.45</v>
      </c>
      <c r="I100" s="59" t="n">
        <v>439.0981</v>
      </c>
      <c r="J100" s="59" t="n">
        <f aca="false">L100/K100</f>
        <v>975.775555555556</v>
      </c>
      <c r="K100" s="59" t="n">
        <v>0.45</v>
      </c>
      <c r="L100" s="59" t="n">
        <v>439.099</v>
      </c>
      <c r="M100" s="59" t="n">
        <v>0.45</v>
      </c>
      <c r="N100" s="59" t="n">
        <v>439.099</v>
      </c>
      <c r="O100" s="58" t="s">
        <v>59</v>
      </c>
      <c r="P100" s="58" t="s">
        <v>369</v>
      </c>
      <c r="Q100" s="59" t="n">
        <f aca="false">H100-K100</f>
        <v>0</v>
      </c>
      <c r="R100" s="59" t="n">
        <f aca="false">I100-L100</f>
        <v>-0.000900000000001455</v>
      </c>
      <c r="S100" s="59" t="n">
        <v>-0.00250000000021942</v>
      </c>
      <c r="T100" s="60" t="n">
        <f aca="false">J100/E100-1</f>
        <v>5.69350928536494E-006</v>
      </c>
      <c r="U100" s="58" t="s">
        <v>66</v>
      </c>
      <c r="V100" s="58"/>
    </row>
    <row r="101" customFormat="false" ht="62.4" hidden="false" customHeight="false" outlineLevel="0" collapsed="false">
      <c r="A101" s="58" t="s">
        <v>370</v>
      </c>
      <c r="B101" s="58" t="s">
        <v>371</v>
      </c>
      <c r="C101" s="58" t="s">
        <v>64</v>
      </c>
      <c r="D101" s="58" t="s">
        <v>59</v>
      </c>
      <c r="E101" s="59" t="n">
        <v>1290.01</v>
      </c>
      <c r="F101" s="59" t="n">
        <v>0.205</v>
      </c>
      <c r="G101" s="59" t="n">
        <v>264.453</v>
      </c>
      <c r="H101" s="59" t="n">
        <v>0.205</v>
      </c>
      <c r="I101" s="59" t="n">
        <v>264.453</v>
      </c>
      <c r="J101" s="59" t="n">
        <f aca="false">L101/K101</f>
        <v>1290</v>
      </c>
      <c r="K101" s="59" t="n">
        <v>0.205</v>
      </c>
      <c r="L101" s="59" t="n">
        <v>264.45</v>
      </c>
      <c r="M101" s="59" t="n">
        <v>0.205</v>
      </c>
      <c r="N101" s="59" t="n">
        <v>264.45</v>
      </c>
      <c r="O101" s="58" t="s">
        <v>59</v>
      </c>
      <c r="P101" s="58" t="s">
        <v>372</v>
      </c>
      <c r="Q101" s="59" t="n">
        <f aca="false">H101-K101</f>
        <v>0</v>
      </c>
      <c r="R101" s="59" t="n">
        <f aca="false">I101-L101</f>
        <v>0.0029999999999859</v>
      </c>
      <c r="S101" s="59" t="n">
        <v>0.00204999999999813</v>
      </c>
      <c r="T101" s="60" t="n">
        <f aca="false">J101/E101-1</f>
        <v>-7.75187789259224E-006</v>
      </c>
      <c r="U101" s="58" t="s">
        <v>66</v>
      </c>
      <c r="V101" s="58"/>
    </row>
    <row r="102" customFormat="false" ht="64.15" hidden="false" customHeight="false" outlineLevel="0" collapsed="false">
      <c r="A102" s="58" t="s">
        <v>373</v>
      </c>
      <c r="B102" s="58" t="s">
        <v>374</v>
      </c>
      <c r="C102" s="58" t="s">
        <v>64</v>
      </c>
      <c r="D102" s="58" t="s">
        <v>59</v>
      </c>
      <c r="E102" s="59" t="n">
        <v>671.3</v>
      </c>
      <c r="F102" s="59" t="n">
        <v>0.958</v>
      </c>
      <c r="G102" s="59" t="n">
        <v>643.104</v>
      </c>
      <c r="H102" s="59" t="n">
        <v>0.958</v>
      </c>
      <c r="I102" s="59" t="n">
        <v>643.104</v>
      </c>
      <c r="J102" s="59" t="n">
        <f aca="false">L102/K102</f>
        <v>671.292275574113</v>
      </c>
      <c r="K102" s="59" t="n">
        <v>0.958</v>
      </c>
      <c r="L102" s="59" t="n">
        <v>643.098</v>
      </c>
      <c r="M102" s="59" t="n">
        <v>0.958</v>
      </c>
      <c r="N102" s="59" t="n">
        <v>643.098</v>
      </c>
      <c r="O102" s="58" t="s">
        <v>59</v>
      </c>
      <c r="P102" s="58" t="s">
        <v>375</v>
      </c>
      <c r="Q102" s="59" t="n">
        <f aca="false">H102-K102</f>
        <v>0</v>
      </c>
      <c r="R102" s="59" t="n">
        <f aca="false">I102-L102</f>
        <v>0.00600000000008549</v>
      </c>
      <c r="S102" s="59" t="n">
        <v>0.00739999999972383</v>
      </c>
      <c r="T102" s="60" t="n">
        <f aca="false">J102/E102-1</f>
        <v>-1.15066674919451E-005</v>
      </c>
      <c r="U102" s="58" t="s">
        <v>66</v>
      </c>
      <c r="V102" s="58"/>
    </row>
    <row r="103" customFormat="false" ht="62.4" hidden="false" customHeight="false" outlineLevel="0" collapsed="false">
      <c r="A103" s="58" t="s">
        <v>376</v>
      </c>
      <c r="B103" s="58" t="s">
        <v>377</v>
      </c>
      <c r="C103" s="58" t="s">
        <v>64</v>
      </c>
      <c r="D103" s="58" t="s">
        <v>59</v>
      </c>
      <c r="E103" s="59" t="n">
        <v>1699.92</v>
      </c>
      <c r="F103" s="59" t="n">
        <v>0.151</v>
      </c>
      <c r="G103" s="59" t="n">
        <v>256.6872</v>
      </c>
      <c r="H103" s="59" t="n">
        <v>0.151</v>
      </c>
      <c r="I103" s="59" t="n">
        <v>256.6872</v>
      </c>
      <c r="J103" s="59" t="n">
        <f aca="false">L103/K103</f>
        <v>1699.93377483444</v>
      </c>
      <c r="K103" s="59" t="n">
        <v>0.151</v>
      </c>
      <c r="L103" s="59" t="n">
        <v>256.69</v>
      </c>
      <c r="M103" s="59" t="n">
        <v>0.151</v>
      </c>
      <c r="N103" s="59" t="n">
        <v>256.69</v>
      </c>
      <c r="O103" s="58" t="s">
        <v>59</v>
      </c>
      <c r="P103" s="58" t="s">
        <v>378</v>
      </c>
      <c r="Q103" s="59" t="n">
        <f aca="false">H103-K103</f>
        <v>0</v>
      </c>
      <c r="R103" s="59" t="n">
        <f aca="false">I103-L103</f>
        <v>-0.00279999999997926</v>
      </c>
      <c r="S103" s="59" t="n">
        <v>-0.00208000000044422</v>
      </c>
      <c r="T103" s="60" t="n">
        <f aca="false">J103/E103-1</f>
        <v>8.1032251146862E-006</v>
      </c>
      <c r="U103" s="58" t="s">
        <v>66</v>
      </c>
      <c r="V103" s="58"/>
    </row>
    <row r="104" customFormat="false" ht="62.4" hidden="false" customHeight="false" outlineLevel="0" collapsed="false">
      <c r="A104" s="58" t="s">
        <v>379</v>
      </c>
      <c r="B104" s="58" t="s">
        <v>380</v>
      </c>
      <c r="C104" s="58" t="s">
        <v>64</v>
      </c>
      <c r="D104" s="58" t="s">
        <v>59</v>
      </c>
      <c r="E104" s="59" t="n">
        <v>1187.23</v>
      </c>
      <c r="F104" s="59" t="n">
        <v>0.159</v>
      </c>
      <c r="G104" s="59" t="n">
        <v>188.769</v>
      </c>
      <c r="H104" s="59" t="n">
        <v>0.159</v>
      </c>
      <c r="I104" s="59" t="n">
        <v>188.769</v>
      </c>
      <c r="J104" s="59" t="n">
        <f aca="false">L104/K104</f>
        <v>1187.23270440252</v>
      </c>
      <c r="K104" s="59" t="n">
        <v>0.159</v>
      </c>
      <c r="L104" s="59" t="n">
        <v>188.77</v>
      </c>
      <c r="M104" s="59" t="n">
        <v>0.159</v>
      </c>
      <c r="N104" s="59" t="n">
        <v>188.77</v>
      </c>
      <c r="O104" s="58" t="s">
        <v>59</v>
      </c>
      <c r="P104" s="58" t="s">
        <v>381</v>
      </c>
      <c r="Q104" s="59" t="n">
        <f aca="false">H104-K104</f>
        <v>0</v>
      </c>
      <c r="R104" s="59" t="n">
        <f aca="false">I104-L104</f>
        <v>-0.00100000000000477</v>
      </c>
      <c r="S104" s="59" t="n">
        <v>-0.000430000000690598</v>
      </c>
      <c r="T104" s="60" t="n">
        <f aca="false">J104/E104-1</f>
        <v>2.27790951679019E-006</v>
      </c>
      <c r="U104" s="58" t="s">
        <v>66</v>
      </c>
      <c r="V104" s="58"/>
    </row>
    <row r="105" customFormat="false" ht="62.4" hidden="false" customHeight="false" outlineLevel="0" collapsed="false">
      <c r="A105" s="58" t="s">
        <v>382</v>
      </c>
      <c r="B105" s="58" t="s">
        <v>383</v>
      </c>
      <c r="C105" s="58" t="s">
        <v>64</v>
      </c>
      <c r="D105" s="58" t="s">
        <v>59</v>
      </c>
      <c r="E105" s="59" t="n">
        <v>941.81</v>
      </c>
      <c r="F105" s="59" t="n">
        <v>0.578</v>
      </c>
      <c r="G105" s="59" t="n">
        <v>544.369</v>
      </c>
      <c r="H105" s="59" t="n">
        <v>0.578</v>
      </c>
      <c r="I105" s="59" t="n">
        <v>544.369</v>
      </c>
      <c r="J105" s="59" t="n">
        <f aca="false">L105/K105</f>
        <v>941.81660899654</v>
      </c>
      <c r="K105" s="59" t="n">
        <v>0.578</v>
      </c>
      <c r="L105" s="59" t="n">
        <v>544.37</v>
      </c>
      <c r="M105" s="59" t="n">
        <v>0.578</v>
      </c>
      <c r="N105" s="59" t="n">
        <v>544.37</v>
      </c>
      <c r="O105" s="58" t="s">
        <v>59</v>
      </c>
      <c r="P105" s="58" t="s">
        <v>384</v>
      </c>
      <c r="Q105" s="59" t="n">
        <f aca="false">H105-K105</f>
        <v>0</v>
      </c>
      <c r="R105" s="59" t="n">
        <f aca="false">I105-L105</f>
        <v>-0.000999999999976353</v>
      </c>
      <c r="S105" s="59" t="n">
        <v>-0.0038200000001666</v>
      </c>
      <c r="T105" s="60" t="n">
        <f aca="false">J105/E105-1</f>
        <v>7.01733527974646E-006</v>
      </c>
      <c r="U105" s="58" t="s">
        <v>66</v>
      </c>
      <c r="V105" s="58"/>
    </row>
    <row r="106" customFormat="false" ht="62.4" hidden="false" customHeight="false" outlineLevel="0" collapsed="false">
      <c r="A106" s="58" t="s">
        <v>385</v>
      </c>
      <c r="B106" s="58" t="s">
        <v>386</v>
      </c>
      <c r="C106" s="58" t="s">
        <v>64</v>
      </c>
      <c r="D106" s="58" t="s">
        <v>59</v>
      </c>
      <c r="E106" s="59" t="n">
        <v>1384.2</v>
      </c>
      <c r="F106" s="59" t="n">
        <v>0.219</v>
      </c>
      <c r="G106" s="59" t="n">
        <v>303.139199999999</v>
      </c>
      <c r="H106" s="59" t="n">
        <v>0.219</v>
      </c>
      <c r="I106" s="59" t="n">
        <v>303.139199999999</v>
      </c>
      <c r="J106" s="59" t="n">
        <f aca="false">L106/K106</f>
        <v>1384.20091324201</v>
      </c>
      <c r="K106" s="59" t="n">
        <v>0.219</v>
      </c>
      <c r="L106" s="59" t="n">
        <v>303.14</v>
      </c>
      <c r="M106" s="59" t="n">
        <v>0.219</v>
      </c>
      <c r="N106" s="59" t="n">
        <v>303.14</v>
      </c>
      <c r="O106" s="58" t="s">
        <v>59</v>
      </c>
      <c r="P106" s="58" t="s">
        <v>387</v>
      </c>
      <c r="Q106" s="59" t="n">
        <f aca="false">H106-K106</f>
        <v>0</v>
      </c>
      <c r="R106" s="59" t="n">
        <f aca="false">I106-L106</f>
        <v>-0.000800000000992895</v>
      </c>
      <c r="S106" s="59" t="n">
        <v>-0.000200000000196269</v>
      </c>
      <c r="T106" s="60" t="n">
        <f aca="false">J106/E106-1</f>
        <v>6.59761601795594E-007</v>
      </c>
      <c r="U106" s="58" t="s">
        <v>66</v>
      </c>
      <c r="V106" s="58"/>
    </row>
    <row r="107" customFormat="false" ht="78.65" hidden="false" customHeight="false" outlineLevel="0" collapsed="false">
      <c r="A107" s="58" t="s">
        <v>388</v>
      </c>
      <c r="B107" s="58" t="s">
        <v>389</v>
      </c>
      <c r="C107" s="58" t="s">
        <v>64</v>
      </c>
      <c r="D107" s="58" t="s">
        <v>59</v>
      </c>
      <c r="E107" s="59" t="n">
        <v>1042.22</v>
      </c>
      <c r="F107" s="59" t="n">
        <v>0.262</v>
      </c>
      <c r="G107" s="59" t="n">
        <v>273.0609</v>
      </c>
      <c r="H107" s="59" t="n">
        <v>0.262</v>
      </c>
      <c r="I107" s="59" t="n">
        <v>273.0609</v>
      </c>
      <c r="J107" s="59" t="n">
        <f aca="false">L107/K107</f>
        <v>1042.21374045802</v>
      </c>
      <c r="K107" s="59" t="n">
        <v>0.262</v>
      </c>
      <c r="L107" s="59" t="n">
        <v>273.06</v>
      </c>
      <c r="M107" s="59" t="n">
        <v>0.262</v>
      </c>
      <c r="N107" s="59" t="n">
        <v>273.06</v>
      </c>
      <c r="O107" s="58" t="s">
        <v>59</v>
      </c>
      <c r="P107" s="58" t="s">
        <v>390</v>
      </c>
      <c r="Q107" s="59" t="n">
        <f aca="false">H107-K107</f>
        <v>0</v>
      </c>
      <c r="R107" s="59" t="n">
        <f aca="false">I107-L107</f>
        <v>0.000900000000001455</v>
      </c>
      <c r="S107" s="59" t="n">
        <v>0.00163999999874522</v>
      </c>
      <c r="T107" s="60" t="n">
        <f aca="false">J107/E107-1</f>
        <v>-6.00596993405311E-006</v>
      </c>
      <c r="U107" s="58" t="s">
        <v>391</v>
      </c>
      <c r="V107" s="58"/>
    </row>
    <row r="108" customFormat="false" ht="93.6" hidden="false" customHeight="false" outlineLevel="0" collapsed="false">
      <c r="A108" s="58" t="s">
        <v>392</v>
      </c>
      <c r="B108" s="58" t="s">
        <v>393</v>
      </c>
      <c r="C108" s="58" t="s">
        <v>64</v>
      </c>
      <c r="D108" s="58" t="s">
        <v>59</v>
      </c>
      <c r="E108" s="59" t="n">
        <v>1003.21</v>
      </c>
      <c r="F108" s="59" t="n">
        <v>0.243</v>
      </c>
      <c r="G108" s="59" t="n">
        <v>243.780599999999</v>
      </c>
      <c r="H108" s="59" t="n">
        <v>0.243</v>
      </c>
      <c r="I108" s="59" t="n">
        <v>243.780599999999</v>
      </c>
      <c r="J108" s="59" t="n">
        <f aca="false">L108/K108</f>
        <v>1003.18518518519</v>
      </c>
      <c r="K108" s="59" t="n">
        <v>0.243</v>
      </c>
      <c r="L108" s="59" t="n">
        <v>243.774</v>
      </c>
      <c r="M108" s="59" t="n">
        <v>0.243</v>
      </c>
      <c r="N108" s="59" t="n">
        <v>243.774</v>
      </c>
      <c r="O108" s="58" t="s">
        <v>59</v>
      </c>
      <c r="P108" s="58" t="s">
        <v>394</v>
      </c>
      <c r="Q108" s="59" t="n">
        <f aca="false">H108-K108</f>
        <v>0</v>
      </c>
      <c r="R108" s="59" t="n">
        <f aca="false">I108-L108</f>
        <v>0.00659999999899696</v>
      </c>
      <c r="S108" s="59" t="n">
        <v>0.00602999999884037</v>
      </c>
      <c r="T108" s="60" t="n">
        <f aca="false">J108/E108-1</f>
        <v>-2.47354141355016E-005</v>
      </c>
      <c r="U108" s="58" t="s">
        <v>395</v>
      </c>
      <c r="V108" s="58"/>
    </row>
    <row r="109" customFormat="false" ht="78.65" hidden="false" customHeight="false" outlineLevel="0" collapsed="false">
      <c r="A109" s="58" t="s">
        <v>396</v>
      </c>
      <c r="B109" s="58" t="s">
        <v>397</v>
      </c>
      <c r="C109" s="58" t="s">
        <v>64</v>
      </c>
      <c r="D109" s="58" t="s">
        <v>59</v>
      </c>
      <c r="E109" s="59" t="n">
        <v>1294.53</v>
      </c>
      <c r="F109" s="59" t="n">
        <v>0.228</v>
      </c>
      <c r="G109" s="59" t="n">
        <v>295.152200000001</v>
      </c>
      <c r="H109" s="59" t="n">
        <v>0.228</v>
      </c>
      <c r="I109" s="59" t="n">
        <v>295.152200000001</v>
      </c>
      <c r="J109" s="59" t="n">
        <f aca="false">L109/K109</f>
        <v>1294.51692982456</v>
      </c>
      <c r="K109" s="59" t="n">
        <v>0.228</v>
      </c>
      <c r="L109" s="59" t="n">
        <v>295.14986</v>
      </c>
      <c r="M109" s="59" t="n">
        <v>0.228</v>
      </c>
      <c r="N109" s="59" t="n">
        <v>295.14986</v>
      </c>
      <c r="O109" s="58" t="s">
        <v>59</v>
      </c>
      <c r="P109" s="58" t="s">
        <v>398</v>
      </c>
      <c r="Q109" s="59" t="n">
        <f aca="false">H109-K109</f>
        <v>0</v>
      </c>
      <c r="R109" s="59" t="n">
        <f aca="false">I109-L109</f>
        <v>0.00234000000102696</v>
      </c>
      <c r="S109" s="59" t="n">
        <v>0.00298000000029879</v>
      </c>
      <c r="T109" s="60" t="n">
        <f aca="false">J109/E109-1</f>
        <v>-1.00964639203616E-005</v>
      </c>
      <c r="U109" s="58" t="s">
        <v>399</v>
      </c>
      <c r="V109" s="58"/>
    </row>
    <row r="110" customFormat="false" ht="62.4" hidden="false" customHeight="false" outlineLevel="0" collapsed="false">
      <c r="A110" s="58" t="s">
        <v>400</v>
      </c>
      <c r="B110" s="58" t="s">
        <v>401</v>
      </c>
      <c r="C110" s="58" t="s">
        <v>64</v>
      </c>
      <c r="D110" s="58" t="s">
        <v>59</v>
      </c>
      <c r="E110" s="59" t="n">
        <v>1162.51</v>
      </c>
      <c r="F110" s="59" t="n">
        <v>0.155</v>
      </c>
      <c r="G110" s="59" t="n">
        <v>180.1898</v>
      </c>
      <c r="H110" s="59" t="n">
        <v>0.155</v>
      </c>
      <c r="I110" s="59" t="n">
        <v>180.1898</v>
      </c>
      <c r="J110" s="59" t="n">
        <f aca="false">L110/K110</f>
        <v>1161.0204516129</v>
      </c>
      <c r="K110" s="59" t="n">
        <v>0.155</v>
      </c>
      <c r="L110" s="59" t="n">
        <v>179.95817</v>
      </c>
      <c r="M110" s="59" t="n">
        <v>0.155</v>
      </c>
      <c r="N110" s="59" t="n">
        <v>179.95817</v>
      </c>
      <c r="O110" s="58" t="s">
        <v>59</v>
      </c>
      <c r="P110" s="58" t="s">
        <v>402</v>
      </c>
      <c r="Q110" s="59" t="n">
        <f aca="false">H110-K110</f>
        <v>0</v>
      </c>
      <c r="R110" s="59" t="n">
        <f aca="false">I110-L110</f>
        <v>0.231629999999996</v>
      </c>
      <c r="S110" s="59" t="n">
        <v>0.230880000000509</v>
      </c>
      <c r="T110" s="60" t="n">
        <f aca="false">J110/E110-1</f>
        <v>-0.00128132092377431</v>
      </c>
      <c r="U110" s="58" t="s">
        <v>315</v>
      </c>
      <c r="V110" s="58"/>
    </row>
    <row r="111" customFormat="false" ht="62.4" hidden="false" customHeight="false" outlineLevel="0" collapsed="false">
      <c r="A111" s="58" t="s">
        <v>403</v>
      </c>
      <c r="B111" s="58" t="s">
        <v>404</v>
      </c>
      <c r="C111" s="58" t="s">
        <v>64</v>
      </c>
      <c r="D111" s="58" t="s">
        <v>59</v>
      </c>
      <c r="E111" s="59" t="n">
        <v>897.59</v>
      </c>
      <c r="F111" s="59" t="n">
        <v>0.696</v>
      </c>
      <c r="G111" s="59" t="n">
        <v>624.72</v>
      </c>
      <c r="H111" s="59" t="n">
        <v>0.696</v>
      </c>
      <c r="I111" s="59" t="n">
        <v>624.72</v>
      </c>
      <c r="J111" s="59" t="n">
        <f aca="false">L111/K111</f>
        <v>897.58599137931</v>
      </c>
      <c r="K111" s="59" t="n">
        <v>0.696</v>
      </c>
      <c r="L111" s="59" t="n">
        <v>624.71985</v>
      </c>
      <c r="M111" s="59" t="n">
        <v>0.696</v>
      </c>
      <c r="N111" s="59" t="n">
        <v>624.71985</v>
      </c>
      <c r="O111" s="58" t="s">
        <v>59</v>
      </c>
      <c r="P111" s="58" t="s">
        <v>405</v>
      </c>
      <c r="Q111" s="59" t="n">
        <f aca="false">H111-K111</f>
        <v>0</v>
      </c>
      <c r="R111" s="59" t="n">
        <f aca="false">I111-L111</f>
        <v>0.000150000000076034</v>
      </c>
      <c r="S111" s="59" t="n">
        <v>0.00279000000024098</v>
      </c>
      <c r="T111" s="60" t="n">
        <f aca="false">J111/E111-1</f>
        <v>-4.46598189585146E-006</v>
      </c>
      <c r="U111" s="58" t="s">
        <v>406</v>
      </c>
      <c r="V111" s="58"/>
    </row>
    <row r="112" customFormat="false" ht="62.4" hidden="false" customHeight="false" outlineLevel="0" collapsed="false">
      <c r="A112" s="58" t="s">
        <v>407</v>
      </c>
      <c r="B112" s="58" t="s">
        <v>408</v>
      </c>
      <c r="C112" s="58" t="s">
        <v>64</v>
      </c>
      <c r="D112" s="58" t="s">
        <v>59</v>
      </c>
      <c r="E112" s="59" t="n">
        <v>1081.49</v>
      </c>
      <c r="F112" s="59" t="n">
        <v>0.188</v>
      </c>
      <c r="G112" s="59" t="n">
        <v>203.3206</v>
      </c>
      <c r="H112" s="59" t="n">
        <v>0.188</v>
      </c>
      <c r="I112" s="59" t="n">
        <v>203.3206</v>
      </c>
      <c r="J112" s="59" t="n">
        <f aca="false">L112/K112</f>
        <v>1081.48936170213</v>
      </c>
      <c r="K112" s="59" t="n">
        <v>0.188</v>
      </c>
      <c r="L112" s="59" t="n">
        <v>203.32</v>
      </c>
      <c r="M112" s="59" t="n">
        <v>0.188</v>
      </c>
      <c r="N112" s="59" t="n">
        <v>203.32</v>
      </c>
      <c r="O112" s="58" t="s">
        <v>59</v>
      </c>
      <c r="P112" s="58" t="s">
        <v>409</v>
      </c>
      <c r="Q112" s="59" t="n">
        <f aca="false">H112-K112</f>
        <v>0</v>
      </c>
      <c r="R112" s="59" t="n">
        <f aca="false">I112-L112</f>
        <v>0.000600000000019918</v>
      </c>
      <c r="S112" s="59" t="n">
        <v>0.00011999999955151</v>
      </c>
      <c r="T112" s="60" t="n">
        <f aca="false">J112/E112-1</f>
        <v>-5.90202288042185E-007</v>
      </c>
      <c r="U112" s="58" t="s">
        <v>315</v>
      </c>
      <c r="V112" s="58"/>
    </row>
    <row r="113" customFormat="false" ht="62.4" hidden="false" customHeight="false" outlineLevel="0" collapsed="false">
      <c r="A113" s="58" t="s">
        <v>410</v>
      </c>
      <c r="B113" s="58" t="s">
        <v>411</v>
      </c>
      <c r="C113" s="58" t="s">
        <v>64</v>
      </c>
      <c r="D113" s="58" t="s">
        <v>59</v>
      </c>
      <c r="E113" s="59" t="n">
        <v>1265.07</v>
      </c>
      <c r="F113" s="59" t="n">
        <v>0.16</v>
      </c>
      <c r="G113" s="59" t="n">
        <v>202.4113</v>
      </c>
      <c r="H113" s="59" t="n">
        <v>0.16</v>
      </c>
      <c r="I113" s="59" t="n">
        <v>202.4113</v>
      </c>
      <c r="J113" s="59" t="n">
        <f aca="false">L113/K113</f>
        <v>1264.4533125</v>
      </c>
      <c r="K113" s="59" t="n">
        <v>0.16</v>
      </c>
      <c r="L113" s="59" t="n">
        <v>202.31253</v>
      </c>
      <c r="M113" s="59" t="n">
        <v>0.16</v>
      </c>
      <c r="N113" s="59" t="n">
        <v>202.31253</v>
      </c>
      <c r="O113" s="58" t="s">
        <v>59</v>
      </c>
      <c r="P113" s="58" t="s">
        <v>412</v>
      </c>
      <c r="Q113" s="59" t="n">
        <f aca="false">H113-K113</f>
        <v>0</v>
      </c>
      <c r="R113" s="59" t="n">
        <f aca="false">I113-L113</f>
        <v>0.0987700000000018</v>
      </c>
      <c r="S113" s="59" t="n">
        <v>0.0986699999999837</v>
      </c>
      <c r="T113" s="60" t="n">
        <f aca="false">J113/E113-1</f>
        <v>-0.000487473025208018</v>
      </c>
      <c r="U113" s="58" t="s">
        <v>315</v>
      </c>
      <c r="V113" s="58"/>
    </row>
    <row r="114" customFormat="false" ht="124.8" hidden="false" customHeight="false" outlineLevel="0" collapsed="false">
      <c r="A114" s="58" t="s">
        <v>413</v>
      </c>
      <c r="B114" s="58" t="s">
        <v>414</v>
      </c>
      <c r="C114" s="58" t="s">
        <v>64</v>
      </c>
      <c r="D114" s="58" t="s">
        <v>59</v>
      </c>
      <c r="E114" s="59" t="n">
        <v>900.91</v>
      </c>
      <c r="F114" s="59" t="n">
        <v>0.484</v>
      </c>
      <c r="G114" s="59" t="n">
        <v>436.0398</v>
      </c>
      <c r="H114" s="59" t="n">
        <v>0.484</v>
      </c>
      <c r="I114" s="59" t="n">
        <v>436.0398</v>
      </c>
      <c r="J114" s="59" t="n">
        <f aca="false">L114/K114</f>
        <v>900.904958677686</v>
      </c>
      <c r="K114" s="59" t="n">
        <v>0.484</v>
      </c>
      <c r="L114" s="59" t="n">
        <v>436.038</v>
      </c>
      <c r="M114" s="59" t="n">
        <v>0.484</v>
      </c>
      <c r="N114" s="59" t="n">
        <v>436.038</v>
      </c>
      <c r="O114" s="58" t="s">
        <v>59</v>
      </c>
      <c r="P114" s="58" t="s">
        <v>415</v>
      </c>
      <c r="Q114" s="59" t="n">
        <f aca="false">H114-K114</f>
        <v>0</v>
      </c>
      <c r="R114" s="59" t="n">
        <f aca="false">I114-L114</f>
        <v>0.00180000000000291</v>
      </c>
      <c r="S114" s="59" t="n">
        <v>0.00243999999998277</v>
      </c>
      <c r="T114" s="60" t="n">
        <f aca="false">J114/E114-1</f>
        <v>-5.5958112510357E-006</v>
      </c>
      <c r="U114" s="58" t="s">
        <v>416</v>
      </c>
      <c r="V114" s="58"/>
    </row>
    <row r="115" customFormat="false" ht="109.9" hidden="false" customHeight="false" outlineLevel="0" collapsed="false">
      <c r="A115" s="58" t="s">
        <v>417</v>
      </c>
      <c r="B115" s="58" t="s">
        <v>418</v>
      </c>
      <c r="C115" s="58" t="s">
        <v>419</v>
      </c>
      <c r="D115" s="58" t="s">
        <v>59</v>
      </c>
      <c r="E115" s="59" t="n">
        <v>399.99</v>
      </c>
      <c r="F115" s="59" t="n">
        <v>1</v>
      </c>
      <c r="G115" s="59" t="n">
        <v>399.99</v>
      </c>
      <c r="H115" s="59" t="n">
        <v>1</v>
      </c>
      <c r="I115" s="62" t="n">
        <v>399.99</v>
      </c>
      <c r="J115" s="59" t="n">
        <f aca="false">L115/K115</f>
        <v>399.991</v>
      </c>
      <c r="K115" s="59" t="n">
        <v>1</v>
      </c>
      <c r="L115" s="59" t="n">
        <v>399.991</v>
      </c>
      <c r="M115" s="59" t="n">
        <v>1</v>
      </c>
      <c r="N115" s="59" t="n">
        <v>399.991</v>
      </c>
      <c r="O115" s="58" t="s">
        <v>59</v>
      </c>
      <c r="P115" s="58" t="s">
        <v>420</v>
      </c>
      <c r="Q115" s="59" t="n">
        <f aca="false">H115-K115</f>
        <v>0</v>
      </c>
      <c r="R115" s="59" t="n">
        <f aca="false">I115-L115</f>
        <v>-0.000999999999976353</v>
      </c>
      <c r="S115" s="59" t="n">
        <v>-0.000999999999976353</v>
      </c>
      <c r="T115" s="60" t="n">
        <f aca="false">J115/E115-1</f>
        <v>2.50006250146484E-006</v>
      </c>
      <c r="U115" s="58" t="s">
        <v>66</v>
      </c>
      <c r="V115" s="58"/>
    </row>
    <row r="116" customFormat="false" ht="142.5" hidden="false" customHeight="false" outlineLevel="0" collapsed="false">
      <c r="A116" s="58" t="s">
        <v>421</v>
      </c>
      <c r="B116" s="58" t="s">
        <v>422</v>
      </c>
      <c r="C116" s="58" t="s">
        <v>419</v>
      </c>
      <c r="D116" s="58" t="s">
        <v>59</v>
      </c>
      <c r="E116" s="59" t="n">
        <v>783.7</v>
      </c>
      <c r="F116" s="59" t="n">
        <v>1</v>
      </c>
      <c r="G116" s="59" t="n">
        <v>783.701</v>
      </c>
      <c r="H116" s="59" t="n">
        <v>1</v>
      </c>
      <c r="I116" s="62" t="n">
        <v>783.701</v>
      </c>
      <c r="J116" s="59" t="n">
        <f aca="false">L116/K116</f>
        <v>783.69833</v>
      </c>
      <c r="K116" s="59" t="n">
        <v>1</v>
      </c>
      <c r="L116" s="59" t="n">
        <v>783.69833</v>
      </c>
      <c r="M116" s="59" t="n">
        <v>1</v>
      </c>
      <c r="N116" s="59" t="n">
        <v>783.69833</v>
      </c>
      <c r="O116" s="58" t="s">
        <v>59</v>
      </c>
      <c r="P116" s="58" t="s">
        <v>423</v>
      </c>
      <c r="Q116" s="59" t="n">
        <f aca="false">H116-K116</f>
        <v>0</v>
      </c>
      <c r="R116" s="59" t="n">
        <f aca="false">I116-L116</f>
        <v>0.00266999999996642</v>
      </c>
      <c r="S116" s="59" t="n">
        <v>0.00166999999999007</v>
      </c>
      <c r="T116" s="60" t="n">
        <f aca="false">J116/E116-1</f>
        <v>-2.130917442833E-006</v>
      </c>
      <c r="U116" s="58" t="s">
        <v>66</v>
      </c>
      <c r="V116" s="58"/>
    </row>
    <row r="117" customFormat="false" ht="79.85" hidden="false" customHeight="false" outlineLevel="0" collapsed="false">
      <c r="A117" s="58" t="s">
        <v>424</v>
      </c>
      <c r="B117" s="58" t="s">
        <v>425</v>
      </c>
      <c r="C117" s="58" t="s">
        <v>419</v>
      </c>
      <c r="D117" s="58" t="s">
        <v>59</v>
      </c>
      <c r="E117" s="59" t="n">
        <v>273.56</v>
      </c>
      <c r="F117" s="59" t="n">
        <v>1</v>
      </c>
      <c r="G117" s="59" t="n">
        <v>273.55608</v>
      </c>
      <c r="H117" s="59" t="n">
        <v>1</v>
      </c>
      <c r="I117" s="62" t="n">
        <v>273.55608</v>
      </c>
      <c r="J117" s="59" t="n">
        <f aca="false">L117/K117</f>
        <v>273.46366</v>
      </c>
      <c r="K117" s="59" t="n">
        <v>1</v>
      </c>
      <c r="L117" s="59" t="n">
        <v>273.46366</v>
      </c>
      <c r="M117" s="59" t="n">
        <v>1</v>
      </c>
      <c r="N117" s="59" t="n">
        <v>273.46366</v>
      </c>
      <c r="O117" s="58" t="s">
        <v>59</v>
      </c>
      <c r="P117" s="58" t="s">
        <v>426</v>
      </c>
      <c r="Q117" s="59" t="n">
        <f aca="false">H117-K117</f>
        <v>0</v>
      </c>
      <c r="R117" s="59" t="n">
        <f aca="false">I117-L117</f>
        <v>0.0924200000000042</v>
      </c>
      <c r="S117" s="59" t="n">
        <v>0.09</v>
      </c>
      <c r="T117" s="60" t="n">
        <f aca="false">J117/E117-1</f>
        <v>-0.000352171370083365</v>
      </c>
      <c r="U117" s="58" t="s">
        <v>427</v>
      </c>
      <c r="V117" s="58"/>
    </row>
    <row r="118" customFormat="false" ht="109.9" hidden="false" customHeight="false" outlineLevel="0" collapsed="false">
      <c r="A118" s="58" t="s">
        <v>428</v>
      </c>
      <c r="B118" s="58" t="s">
        <v>429</v>
      </c>
      <c r="C118" s="58" t="s">
        <v>419</v>
      </c>
      <c r="D118" s="58" t="s">
        <v>59</v>
      </c>
      <c r="E118" s="59" t="n">
        <v>271.49</v>
      </c>
      <c r="F118" s="59" t="n">
        <v>1</v>
      </c>
      <c r="G118" s="59" t="n">
        <v>271.4859</v>
      </c>
      <c r="H118" s="59" t="n">
        <v>1</v>
      </c>
      <c r="I118" s="62" t="n">
        <v>271.4859</v>
      </c>
      <c r="J118" s="59" t="n">
        <f aca="false">L118/K118</f>
        <v>271.39833</v>
      </c>
      <c r="K118" s="59" t="n">
        <v>1</v>
      </c>
      <c r="L118" s="59" t="n">
        <v>271.39833</v>
      </c>
      <c r="M118" s="59" t="n">
        <v>1</v>
      </c>
      <c r="N118" s="59" t="n">
        <v>271.39833</v>
      </c>
      <c r="O118" s="58" t="s">
        <v>59</v>
      </c>
      <c r="P118" s="58" t="s">
        <v>430</v>
      </c>
      <c r="Q118" s="59" t="n">
        <f aca="false">H118-K118</f>
        <v>0</v>
      </c>
      <c r="R118" s="59" t="n">
        <f aca="false">I118-L118</f>
        <v>0.0875700000000279</v>
      </c>
      <c r="S118" s="59" t="n">
        <v>0.0916700000000219</v>
      </c>
      <c r="T118" s="60" t="n">
        <f aca="false">J118/E118-1</f>
        <v>-0.000337655162252815</v>
      </c>
      <c r="U118" s="58" t="s">
        <v>427</v>
      </c>
      <c r="V118" s="58"/>
    </row>
    <row r="119" customFormat="false" ht="141.1" hidden="false" customHeight="false" outlineLevel="0" collapsed="false">
      <c r="A119" s="58" t="s">
        <v>431</v>
      </c>
      <c r="B119" s="58" t="s">
        <v>432</v>
      </c>
      <c r="C119" s="58" t="s">
        <v>419</v>
      </c>
      <c r="D119" s="58" t="s">
        <v>59</v>
      </c>
      <c r="E119" s="59" t="n">
        <v>322.32</v>
      </c>
      <c r="F119" s="59" t="n">
        <v>1</v>
      </c>
      <c r="G119" s="59" t="n">
        <v>322.31556</v>
      </c>
      <c r="H119" s="59" t="n">
        <v>1</v>
      </c>
      <c r="I119" s="62" t="n">
        <v>322.31556</v>
      </c>
      <c r="J119" s="59" t="n">
        <f aca="false">L119/K119</f>
        <v>322.25703</v>
      </c>
      <c r="K119" s="59" t="n">
        <v>1</v>
      </c>
      <c r="L119" s="59" t="n">
        <v>322.25703</v>
      </c>
      <c r="M119" s="59" t="n">
        <v>1</v>
      </c>
      <c r="N119" s="59" t="n">
        <v>322.25703</v>
      </c>
      <c r="O119" s="58" t="s">
        <v>59</v>
      </c>
      <c r="P119" s="58" t="s">
        <v>433</v>
      </c>
      <c r="Q119" s="59" t="n">
        <f aca="false">H119-K119</f>
        <v>0</v>
      </c>
      <c r="R119" s="59" t="n">
        <f aca="false">I119-L119</f>
        <v>0.0585300000000188</v>
      </c>
      <c r="S119" s="59" t="n">
        <v>0.0629700000000071</v>
      </c>
      <c r="T119" s="60" t="n">
        <f aca="false">J119/E119-1</f>
        <v>-0.000195364854802649</v>
      </c>
      <c r="U119" s="58" t="s">
        <v>427</v>
      </c>
      <c r="V119" s="58"/>
    </row>
    <row r="120" customFormat="false" ht="124.8" hidden="false" customHeight="false" outlineLevel="0" collapsed="false">
      <c r="A120" s="58" t="s">
        <v>434</v>
      </c>
      <c r="B120" s="58" t="s">
        <v>435</v>
      </c>
      <c r="C120" s="58" t="s">
        <v>419</v>
      </c>
      <c r="D120" s="58" t="s">
        <v>59</v>
      </c>
      <c r="E120" s="59" t="n">
        <v>289.5</v>
      </c>
      <c r="F120" s="59" t="n">
        <v>1</v>
      </c>
      <c r="G120" s="59" t="n">
        <v>289.5039</v>
      </c>
      <c r="H120" s="59" t="n">
        <v>1</v>
      </c>
      <c r="I120" s="62" t="n">
        <v>289.5039</v>
      </c>
      <c r="J120" s="59" t="n">
        <f aca="false">L120/K120</f>
        <v>289.27891</v>
      </c>
      <c r="K120" s="59" t="n">
        <v>1</v>
      </c>
      <c r="L120" s="59" t="n">
        <v>289.27891</v>
      </c>
      <c r="M120" s="59" t="n">
        <v>1</v>
      </c>
      <c r="N120" s="59" t="n">
        <v>289.27891</v>
      </c>
      <c r="O120" s="58" t="s">
        <v>59</v>
      </c>
      <c r="P120" s="58" t="s">
        <v>436</v>
      </c>
      <c r="Q120" s="59" t="n">
        <f aca="false">H120-K120</f>
        <v>0</v>
      </c>
      <c r="R120" s="59" t="n">
        <f aca="false">I120-L120</f>
        <v>0.224989999999991</v>
      </c>
      <c r="S120" s="59" t="n">
        <v>0.221090000000004</v>
      </c>
      <c r="T120" s="60" t="n">
        <f aca="false">J120/E120-1</f>
        <v>-0.00076369602763382</v>
      </c>
      <c r="U120" s="58" t="s">
        <v>427</v>
      </c>
      <c r="V120" s="58"/>
    </row>
    <row r="121" customFormat="false" ht="157.35" hidden="false" customHeight="false" outlineLevel="0" collapsed="false">
      <c r="A121" s="58" t="s">
        <v>437</v>
      </c>
      <c r="B121" s="58" t="s">
        <v>438</v>
      </c>
      <c r="C121" s="58" t="s">
        <v>419</v>
      </c>
      <c r="D121" s="58" t="s">
        <v>59</v>
      </c>
      <c r="E121" s="59" t="n">
        <v>189.95</v>
      </c>
      <c r="F121" s="59" t="n">
        <v>1</v>
      </c>
      <c r="G121" s="59" t="n">
        <v>189.95445</v>
      </c>
      <c r="H121" s="59" t="n">
        <v>1</v>
      </c>
      <c r="I121" s="62" t="n">
        <v>189.95445</v>
      </c>
      <c r="J121" s="59" t="n">
        <f aca="false">L121/K121</f>
        <v>189.88985</v>
      </c>
      <c r="K121" s="59" t="n">
        <v>1</v>
      </c>
      <c r="L121" s="59" t="n">
        <v>189.88985</v>
      </c>
      <c r="M121" s="59" t="n">
        <v>1</v>
      </c>
      <c r="N121" s="59" t="n">
        <v>189.88985</v>
      </c>
      <c r="O121" s="58" t="s">
        <v>59</v>
      </c>
      <c r="P121" s="58" t="s">
        <v>439</v>
      </c>
      <c r="Q121" s="59" t="n">
        <f aca="false">H121-K121</f>
        <v>0</v>
      </c>
      <c r="R121" s="59" t="n">
        <f aca="false">I121-L121</f>
        <v>0.0646000000000129</v>
      </c>
      <c r="S121" s="59" t="n">
        <v>0.060149999999993</v>
      </c>
      <c r="T121" s="60" t="n">
        <f aca="false">J121/E121-1</f>
        <v>-0.000316662279547186</v>
      </c>
      <c r="U121" s="58" t="s">
        <v>427</v>
      </c>
      <c r="V121" s="58"/>
    </row>
    <row r="122" customFormat="false" ht="82.75" hidden="false" customHeight="true" outlineLevel="0" collapsed="false">
      <c r="A122" s="58" t="s">
        <v>440</v>
      </c>
      <c r="B122" s="58" t="s">
        <v>441</v>
      </c>
      <c r="C122" s="58" t="s">
        <v>419</v>
      </c>
      <c r="D122" s="58" t="s">
        <v>59</v>
      </c>
      <c r="E122" s="59" t="n">
        <v>265.88</v>
      </c>
      <c r="F122" s="59" t="n">
        <v>1</v>
      </c>
      <c r="G122" s="59" t="n">
        <v>265.8789</v>
      </c>
      <c r="H122" s="59" t="n">
        <v>1</v>
      </c>
      <c r="I122" s="62" t="n">
        <v>265.8789</v>
      </c>
      <c r="J122" s="59" t="n">
        <f aca="false">L122/K122</f>
        <v>265.8475</v>
      </c>
      <c r="K122" s="59" t="n">
        <v>1</v>
      </c>
      <c r="L122" s="59" t="n">
        <v>265.8475</v>
      </c>
      <c r="M122" s="59" t="n">
        <v>1</v>
      </c>
      <c r="N122" s="59" t="n">
        <v>265.8475</v>
      </c>
      <c r="O122" s="58" t="s">
        <v>59</v>
      </c>
      <c r="P122" s="58" t="s">
        <v>442</v>
      </c>
      <c r="Q122" s="59" t="n">
        <f aca="false">H122-K122</f>
        <v>0</v>
      </c>
      <c r="R122" s="59" t="n">
        <f aca="false">I122-L122</f>
        <v>0.0313999999999623</v>
      </c>
      <c r="S122" s="59" t="n">
        <v>0.0324999999999704</v>
      </c>
      <c r="T122" s="60" t="n">
        <f aca="false">J122/E122-1</f>
        <v>-0.000122235595005127</v>
      </c>
      <c r="U122" s="58" t="s">
        <v>443</v>
      </c>
      <c r="V122" s="58"/>
    </row>
    <row r="123" customFormat="false" ht="124.8" hidden="false" customHeight="false" outlineLevel="0" collapsed="false">
      <c r="A123" s="58" t="s">
        <v>444</v>
      </c>
      <c r="B123" s="58" t="s">
        <v>445</v>
      </c>
      <c r="C123" s="58" t="s">
        <v>419</v>
      </c>
      <c r="D123" s="58" t="s">
        <v>59</v>
      </c>
      <c r="E123" s="59" t="n">
        <v>555.41</v>
      </c>
      <c r="F123" s="59" t="n">
        <v>1</v>
      </c>
      <c r="G123" s="59" t="n">
        <v>555.409</v>
      </c>
      <c r="H123" s="59" t="n">
        <v>1</v>
      </c>
      <c r="I123" s="62" t="n">
        <v>555.409</v>
      </c>
      <c r="J123" s="59" t="n">
        <f aca="false">L123/K123</f>
        <v>555.408</v>
      </c>
      <c r="K123" s="59" t="n">
        <v>1</v>
      </c>
      <c r="L123" s="59" t="n">
        <v>555.408</v>
      </c>
      <c r="M123" s="59" t="n">
        <v>1</v>
      </c>
      <c r="N123" s="59" t="n">
        <v>555.408</v>
      </c>
      <c r="O123" s="58" t="s">
        <v>59</v>
      </c>
      <c r="P123" s="58" t="s">
        <v>446</v>
      </c>
      <c r="Q123" s="59" t="n">
        <f aca="false">H123-K123</f>
        <v>0</v>
      </c>
      <c r="R123" s="59" t="n">
        <f aca="false">I123-L123</f>
        <v>0.000999999999976353</v>
      </c>
      <c r="S123" s="59" t="n">
        <v>0.00199999999995271</v>
      </c>
      <c r="T123" s="60" t="n">
        <f aca="false">J123/E123-1</f>
        <v>-3.60094344709072E-006</v>
      </c>
      <c r="U123" s="58" t="s">
        <v>66</v>
      </c>
      <c r="V123" s="58"/>
    </row>
    <row r="124" customFormat="false" ht="80.05" hidden="false" customHeight="true" outlineLevel="0" collapsed="false">
      <c r="A124" s="58" t="s">
        <v>447</v>
      </c>
      <c r="B124" s="58" t="s">
        <v>448</v>
      </c>
      <c r="C124" s="58" t="s">
        <v>419</v>
      </c>
      <c r="D124" s="58" t="s">
        <v>59</v>
      </c>
      <c r="E124" s="59" t="n">
        <v>224.96</v>
      </c>
      <c r="F124" s="59" t="n">
        <v>1</v>
      </c>
      <c r="G124" s="59" t="n">
        <v>224.96</v>
      </c>
      <c r="H124" s="59" t="n">
        <v>1</v>
      </c>
      <c r="I124" s="62" t="n">
        <v>224.96</v>
      </c>
      <c r="J124" s="59" t="n">
        <f aca="false">L124/K124</f>
        <v>224.9577</v>
      </c>
      <c r="K124" s="59" t="n">
        <v>1</v>
      </c>
      <c r="L124" s="59" t="n">
        <v>224.9577</v>
      </c>
      <c r="M124" s="59" t="n">
        <v>1</v>
      </c>
      <c r="N124" s="59" t="n">
        <v>224.9577</v>
      </c>
      <c r="O124" s="58" t="s">
        <v>59</v>
      </c>
      <c r="P124" s="58" t="s">
        <v>449</v>
      </c>
      <c r="Q124" s="59" t="n">
        <f aca="false">H124-K124</f>
        <v>0</v>
      </c>
      <c r="R124" s="59" t="n">
        <f aca="false">I124-L124</f>
        <v>0.00230000000001951</v>
      </c>
      <c r="S124" s="59" t="n">
        <v>0.00230000000001951</v>
      </c>
      <c r="T124" s="60" t="n">
        <f aca="false">J124/E124-1</f>
        <v>-1.02240398294207E-005</v>
      </c>
      <c r="U124" s="58" t="s">
        <v>252</v>
      </c>
      <c r="V124" s="58"/>
    </row>
    <row r="125" customFormat="false" ht="93.6" hidden="false" customHeight="false" outlineLevel="0" collapsed="false">
      <c r="A125" s="58" t="s">
        <v>450</v>
      </c>
      <c r="B125" s="58" t="s">
        <v>451</v>
      </c>
      <c r="C125" s="58" t="s">
        <v>419</v>
      </c>
      <c r="D125" s="58" t="s">
        <v>59</v>
      </c>
      <c r="E125" s="59" t="n">
        <v>216.26</v>
      </c>
      <c r="F125" s="59" t="n">
        <v>1</v>
      </c>
      <c r="G125" s="59" t="n">
        <v>216.25506</v>
      </c>
      <c r="H125" s="59" t="n">
        <v>1</v>
      </c>
      <c r="I125" s="62" t="n">
        <v>216.25506</v>
      </c>
      <c r="J125" s="59" t="n">
        <f aca="false">L125/K125</f>
        <v>216.2577</v>
      </c>
      <c r="K125" s="59" t="n">
        <v>1</v>
      </c>
      <c r="L125" s="59" t="n">
        <v>216.2577</v>
      </c>
      <c r="M125" s="59" t="n">
        <v>1</v>
      </c>
      <c r="N125" s="59" t="n">
        <v>216.2577</v>
      </c>
      <c r="O125" s="58" t="s">
        <v>59</v>
      </c>
      <c r="P125" s="58" t="s">
        <v>452</v>
      </c>
      <c r="Q125" s="59" t="n">
        <f aca="false">H125-K125</f>
        <v>0</v>
      </c>
      <c r="R125" s="59" t="n">
        <f aca="false">I125-L125</f>
        <v>-0.00264000000001374</v>
      </c>
      <c r="S125" s="59" t="n">
        <v>0.00459999999998217</v>
      </c>
      <c r="T125" s="60" t="n">
        <f aca="false">J125/E125-1</f>
        <v>-1.06353463422693E-005</v>
      </c>
      <c r="U125" s="58" t="s">
        <v>252</v>
      </c>
      <c r="V125" s="58"/>
    </row>
    <row r="126" customFormat="false" ht="62.4" hidden="false" customHeight="false" outlineLevel="0" collapsed="false">
      <c r="A126" s="58" t="s">
        <v>453</v>
      </c>
      <c r="B126" s="58" t="s">
        <v>454</v>
      </c>
      <c r="C126" s="58" t="s">
        <v>419</v>
      </c>
      <c r="D126" s="58" t="s">
        <v>59</v>
      </c>
      <c r="E126" s="59" t="n">
        <v>200.04</v>
      </c>
      <c r="F126" s="59" t="n">
        <v>1</v>
      </c>
      <c r="G126" s="59" t="n">
        <v>200.03949</v>
      </c>
      <c r="H126" s="59" t="n">
        <v>1</v>
      </c>
      <c r="I126" s="62" t="n">
        <v>200.03949</v>
      </c>
      <c r="J126" s="59" t="n">
        <f aca="false">L126/K126</f>
        <v>197.71</v>
      </c>
      <c r="K126" s="59" t="n">
        <v>1</v>
      </c>
      <c r="L126" s="59" t="n">
        <v>197.71</v>
      </c>
      <c r="M126" s="59" t="n">
        <v>1</v>
      </c>
      <c r="N126" s="59" t="n">
        <v>197.71</v>
      </c>
      <c r="O126" s="58" t="s">
        <v>59</v>
      </c>
      <c r="P126" s="58" t="s">
        <v>455</v>
      </c>
      <c r="Q126" s="59" t="n">
        <f aca="false">H126-K126</f>
        <v>0</v>
      </c>
      <c r="R126" s="59" t="n">
        <f aca="false">I126-L126</f>
        <v>2.32948999999999</v>
      </c>
      <c r="S126" s="59" t="n">
        <v>2.32999999999998</v>
      </c>
      <c r="T126" s="60" t="n">
        <f aca="false">J126/E126-1</f>
        <v>-0.0116476704659068</v>
      </c>
      <c r="U126" s="58" t="s">
        <v>66</v>
      </c>
      <c r="V126" s="58"/>
    </row>
    <row r="127" customFormat="false" ht="126.85" hidden="false" customHeight="false" outlineLevel="0" collapsed="false">
      <c r="A127" s="58" t="s">
        <v>456</v>
      </c>
      <c r="B127" s="58" t="s">
        <v>457</v>
      </c>
      <c r="C127" s="58" t="s">
        <v>419</v>
      </c>
      <c r="D127" s="58" t="s">
        <v>59</v>
      </c>
      <c r="E127" s="59" t="n">
        <v>275.9</v>
      </c>
      <c r="F127" s="59" t="n">
        <v>1</v>
      </c>
      <c r="G127" s="59" t="n">
        <v>275.89527</v>
      </c>
      <c r="H127" s="59" t="n">
        <v>1</v>
      </c>
      <c r="I127" s="62" t="n">
        <v>275.89527</v>
      </c>
      <c r="J127" s="59" t="n">
        <f aca="false">L127/K127</f>
        <v>275.893</v>
      </c>
      <c r="K127" s="59" t="n">
        <v>1</v>
      </c>
      <c r="L127" s="59" t="n">
        <v>275.893</v>
      </c>
      <c r="M127" s="59" t="n">
        <v>1</v>
      </c>
      <c r="N127" s="59" t="n">
        <v>275.893</v>
      </c>
      <c r="O127" s="58" t="s">
        <v>59</v>
      </c>
      <c r="P127" s="58" t="s">
        <v>458</v>
      </c>
      <c r="Q127" s="59" t="n">
        <f aca="false">H127-K127</f>
        <v>0</v>
      </c>
      <c r="R127" s="59" t="n">
        <f aca="false">I127-L127</f>
        <v>0.00227000000000999</v>
      </c>
      <c r="S127" s="59" t="n">
        <v>0</v>
      </c>
      <c r="T127" s="60" t="n">
        <f aca="false">J127/E127-1</f>
        <v>-2.53715114172381E-005</v>
      </c>
      <c r="U127" s="58" t="s">
        <v>66</v>
      </c>
      <c r="V127" s="58"/>
    </row>
    <row r="128" customFormat="false" ht="62.4" hidden="false" customHeight="false" outlineLevel="0" collapsed="false">
      <c r="A128" s="58" t="s">
        <v>459</v>
      </c>
      <c r="B128" s="58" t="s">
        <v>460</v>
      </c>
      <c r="C128" s="58" t="s">
        <v>419</v>
      </c>
      <c r="D128" s="58" t="s">
        <v>59</v>
      </c>
      <c r="E128" s="59" t="n">
        <v>250.91</v>
      </c>
      <c r="F128" s="59" t="n">
        <v>1</v>
      </c>
      <c r="G128" s="59" t="n">
        <v>250.90884</v>
      </c>
      <c r="H128" s="59" t="n">
        <v>1</v>
      </c>
      <c r="I128" s="62" t="n">
        <v>250.90884</v>
      </c>
      <c r="J128" s="59" t="n">
        <f aca="false">L128/K128</f>
        <v>248.577</v>
      </c>
      <c r="K128" s="59" t="n">
        <v>1</v>
      </c>
      <c r="L128" s="59" t="n">
        <v>248.577</v>
      </c>
      <c r="M128" s="59" t="n">
        <v>1</v>
      </c>
      <c r="N128" s="59" t="n">
        <v>248.577</v>
      </c>
      <c r="O128" s="58" t="s">
        <v>59</v>
      </c>
      <c r="P128" s="58" t="s">
        <v>461</v>
      </c>
      <c r="Q128" s="59" t="n">
        <f aca="false">H128-K128</f>
        <v>0</v>
      </c>
      <c r="R128" s="59" t="n">
        <f aca="false">I128-L128</f>
        <v>2.33184</v>
      </c>
      <c r="S128" s="59" t="n">
        <v>2.333</v>
      </c>
      <c r="T128" s="60" t="n">
        <f aca="false">J128/E128-1</f>
        <v>-0.00929815471683071</v>
      </c>
      <c r="U128" s="58" t="s">
        <v>66</v>
      </c>
      <c r="V128" s="58"/>
    </row>
    <row r="129" customFormat="false" ht="111.15" hidden="false" customHeight="false" outlineLevel="0" collapsed="false">
      <c r="A129" s="58" t="s">
        <v>462</v>
      </c>
      <c r="B129" s="58" t="s">
        <v>463</v>
      </c>
      <c r="C129" s="58" t="s">
        <v>419</v>
      </c>
      <c r="D129" s="58" t="s">
        <v>59</v>
      </c>
      <c r="E129" s="59" t="n">
        <v>328.65</v>
      </c>
      <c r="F129" s="59" t="n">
        <v>1</v>
      </c>
      <c r="G129" s="59" t="n">
        <v>328.6458</v>
      </c>
      <c r="H129" s="59" t="n">
        <v>1</v>
      </c>
      <c r="I129" s="62" t="n">
        <v>328.6458</v>
      </c>
      <c r="J129" s="59" t="n">
        <f aca="false">L129/K129</f>
        <v>328.63385</v>
      </c>
      <c r="K129" s="59" t="n">
        <v>1</v>
      </c>
      <c r="L129" s="59" t="n">
        <v>328.63385</v>
      </c>
      <c r="M129" s="59" t="n">
        <v>1</v>
      </c>
      <c r="N129" s="59" t="n">
        <v>328.63385</v>
      </c>
      <c r="O129" s="58" t="s">
        <v>59</v>
      </c>
      <c r="P129" s="58" t="s">
        <v>464</v>
      </c>
      <c r="Q129" s="59" t="n">
        <f aca="false">H129-K129</f>
        <v>0</v>
      </c>
      <c r="R129" s="59" t="n">
        <f aca="false">I129-L129</f>
        <v>0.011950000000013</v>
      </c>
      <c r="S129" s="59" t="n">
        <v>0.01</v>
      </c>
      <c r="T129" s="60" t="n">
        <f aca="false">J129/E129-1</f>
        <v>-4.91404229422399E-005</v>
      </c>
      <c r="U129" s="58" t="s">
        <v>427</v>
      </c>
      <c r="V129" s="58"/>
    </row>
    <row r="130" customFormat="false" ht="124.8" hidden="false" customHeight="false" outlineLevel="0" collapsed="false">
      <c r="A130" s="58" t="s">
        <v>465</v>
      </c>
      <c r="B130" s="58" t="s">
        <v>466</v>
      </c>
      <c r="C130" s="58" t="s">
        <v>419</v>
      </c>
      <c r="D130" s="58" t="s">
        <v>59</v>
      </c>
      <c r="E130" s="59" t="n">
        <v>224.53</v>
      </c>
      <c r="F130" s="59" t="n">
        <v>1</v>
      </c>
      <c r="G130" s="59" t="n">
        <v>224.5257</v>
      </c>
      <c r="H130" s="59" t="n">
        <v>1</v>
      </c>
      <c r="I130" s="62" t="n">
        <v>224.5257</v>
      </c>
      <c r="J130" s="59" t="n">
        <f aca="false">L130/K130</f>
        <v>224.4079</v>
      </c>
      <c r="K130" s="59" t="n">
        <v>1</v>
      </c>
      <c r="L130" s="59" t="n">
        <v>224.4079</v>
      </c>
      <c r="M130" s="59" t="n">
        <v>1</v>
      </c>
      <c r="N130" s="59" t="n">
        <v>224.4079</v>
      </c>
      <c r="O130" s="58" t="s">
        <v>59</v>
      </c>
      <c r="P130" s="58" t="s">
        <v>467</v>
      </c>
      <c r="Q130" s="59" t="n">
        <f aca="false">H130-K130</f>
        <v>0</v>
      </c>
      <c r="R130" s="59" t="n">
        <f aca="false">I130-L130</f>
        <v>0.117799999999988</v>
      </c>
      <c r="S130" s="59" t="n">
        <v>0.122099999999989</v>
      </c>
      <c r="T130" s="60" t="n">
        <f aca="false">J130/E130-1</f>
        <v>-0.000543802609896171</v>
      </c>
      <c r="U130" s="58" t="s">
        <v>427</v>
      </c>
      <c r="V130" s="58"/>
    </row>
    <row r="131" customFormat="false" ht="124.8" hidden="false" customHeight="false" outlineLevel="0" collapsed="false">
      <c r="A131" s="58" t="s">
        <v>468</v>
      </c>
      <c r="B131" s="58" t="s">
        <v>469</v>
      </c>
      <c r="C131" s="58" t="s">
        <v>419</v>
      </c>
      <c r="D131" s="58" t="s">
        <v>59</v>
      </c>
      <c r="E131" s="59" t="n">
        <v>150.77</v>
      </c>
      <c r="F131" s="59" t="n">
        <v>1</v>
      </c>
      <c r="G131" s="59" t="n">
        <v>150.7716</v>
      </c>
      <c r="H131" s="59" t="n">
        <v>1</v>
      </c>
      <c r="I131" s="62" t="n">
        <v>150.7716</v>
      </c>
      <c r="J131" s="59" t="n">
        <f aca="false">L131/K131</f>
        <v>150.71764</v>
      </c>
      <c r="K131" s="59" t="n">
        <v>1</v>
      </c>
      <c r="L131" s="59" t="n">
        <v>150.71764</v>
      </c>
      <c r="M131" s="59" t="n">
        <v>1</v>
      </c>
      <c r="N131" s="59" t="n">
        <v>150.71764</v>
      </c>
      <c r="O131" s="58" t="s">
        <v>59</v>
      </c>
      <c r="P131" s="58" t="s">
        <v>470</v>
      </c>
      <c r="Q131" s="59" t="n">
        <f aca="false">H131-K131</f>
        <v>0</v>
      </c>
      <c r="R131" s="59" t="n">
        <f aca="false">I131-L131</f>
        <v>0.0539600000000178</v>
      </c>
      <c r="S131" s="59" t="n">
        <v>0.0523600000000215</v>
      </c>
      <c r="T131" s="60" t="n">
        <f aca="false">J131/E131-1</f>
        <v>-0.000347283942429</v>
      </c>
      <c r="U131" s="58" t="s">
        <v>427</v>
      </c>
      <c r="V131" s="58"/>
    </row>
    <row r="132" customFormat="false" ht="141.1" hidden="false" customHeight="false" outlineLevel="0" collapsed="false">
      <c r="A132" s="58" t="s">
        <v>471</v>
      </c>
      <c r="B132" s="58" t="s">
        <v>472</v>
      </c>
      <c r="C132" s="58" t="s">
        <v>419</v>
      </c>
      <c r="D132" s="58" t="s">
        <v>59</v>
      </c>
      <c r="E132" s="59" t="n">
        <v>393.77</v>
      </c>
      <c r="F132" s="59" t="n">
        <v>1</v>
      </c>
      <c r="G132" s="59" t="n">
        <v>393.7689</v>
      </c>
      <c r="H132" s="59" t="n">
        <v>1</v>
      </c>
      <c r="I132" s="62" t="n">
        <v>393.7689</v>
      </c>
      <c r="J132" s="59" t="n">
        <f aca="false">L132/K132</f>
        <v>393.68604</v>
      </c>
      <c r="K132" s="59" t="n">
        <v>1</v>
      </c>
      <c r="L132" s="59" t="n">
        <v>393.68604</v>
      </c>
      <c r="M132" s="59" t="n">
        <v>1</v>
      </c>
      <c r="N132" s="59" t="n">
        <v>393.68604</v>
      </c>
      <c r="O132" s="58" t="s">
        <v>59</v>
      </c>
      <c r="P132" s="58" t="s">
        <v>473</v>
      </c>
      <c r="Q132" s="59" t="n">
        <f aca="false">H132-K132</f>
        <v>0</v>
      </c>
      <c r="R132" s="59" t="n">
        <f aca="false">I132-L132</f>
        <v>0.0828599999999824</v>
      </c>
      <c r="S132" s="59" t="n">
        <v>0.0839599999999905</v>
      </c>
      <c r="T132" s="60" t="n">
        <f aca="false">J132/E132-1</f>
        <v>-0.000213220915763035</v>
      </c>
      <c r="U132" s="58" t="s">
        <v>427</v>
      </c>
      <c r="V132" s="58"/>
    </row>
    <row r="133" customFormat="false" ht="109.9" hidden="false" customHeight="false" outlineLevel="0" collapsed="false">
      <c r="A133" s="58" t="s">
        <v>474</v>
      </c>
      <c r="B133" s="58" t="s">
        <v>475</v>
      </c>
      <c r="C133" s="58" t="s">
        <v>419</v>
      </c>
      <c r="D133" s="58" t="s">
        <v>59</v>
      </c>
      <c r="E133" s="59" t="n">
        <v>166.56</v>
      </c>
      <c r="F133" s="59" t="n">
        <v>1</v>
      </c>
      <c r="G133" s="59" t="n">
        <v>166.5594</v>
      </c>
      <c r="H133" s="59" t="n">
        <v>1</v>
      </c>
      <c r="I133" s="62" t="n">
        <v>166.5594</v>
      </c>
      <c r="J133" s="59" t="n">
        <f aca="false">L133/K133</f>
        <v>166.42464</v>
      </c>
      <c r="K133" s="59" t="n">
        <v>1</v>
      </c>
      <c r="L133" s="59" t="n">
        <v>166.42464</v>
      </c>
      <c r="M133" s="59" t="n">
        <v>1</v>
      </c>
      <c r="N133" s="59" t="n">
        <v>166.42464</v>
      </c>
      <c r="O133" s="58" t="s">
        <v>59</v>
      </c>
      <c r="P133" s="58" t="s">
        <v>476</v>
      </c>
      <c r="Q133" s="59" t="n">
        <f aca="false">H133-K133</f>
        <v>0</v>
      </c>
      <c r="R133" s="59" t="n">
        <f aca="false">I133-L133</f>
        <v>0.13476</v>
      </c>
      <c r="S133" s="59" t="n">
        <v>0.135359999999991</v>
      </c>
      <c r="T133" s="60" t="n">
        <f aca="false">J133/E133-1</f>
        <v>-0.00081268011527369</v>
      </c>
      <c r="U133" s="58" t="s">
        <v>427</v>
      </c>
      <c r="V133" s="58"/>
    </row>
    <row r="134" customFormat="false" ht="124.8" hidden="false" customHeight="false" outlineLevel="0" collapsed="false">
      <c r="A134" s="58" t="s">
        <v>477</v>
      </c>
      <c r="B134" s="58" t="s">
        <v>478</v>
      </c>
      <c r="C134" s="58" t="s">
        <v>419</v>
      </c>
      <c r="D134" s="58" t="s">
        <v>59</v>
      </c>
      <c r="E134" s="59" t="n">
        <v>291.43</v>
      </c>
      <c r="F134" s="59" t="n">
        <v>1</v>
      </c>
      <c r="G134" s="59" t="n">
        <v>291.4254</v>
      </c>
      <c r="H134" s="59" t="n">
        <v>1</v>
      </c>
      <c r="I134" s="62" t="n">
        <v>291.4254</v>
      </c>
      <c r="J134" s="59" t="n">
        <f aca="false">L134/K134</f>
        <v>291.38726</v>
      </c>
      <c r="K134" s="59" t="n">
        <v>1</v>
      </c>
      <c r="L134" s="59" t="n">
        <v>291.38726</v>
      </c>
      <c r="M134" s="59" t="n">
        <v>1</v>
      </c>
      <c r="N134" s="59" t="n">
        <v>291.38726</v>
      </c>
      <c r="O134" s="58" t="s">
        <v>59</v>
      </c>
      <c r="P134" s="58" t="s">
        <v>479</v>
      </c>
      <c r="Q134" s="59" t="n">
        <f aca="false">H134-K134</f>
        <v>0</v>
      </c>
      <c r="R134" s="59" t="n">
        <f aca="false">I134-L134</f>
        <v>0.0381399999999985</v>
      </c>
      <c r="S134" s="59" t="n">
        <v>0.0427399999999807</v>
      </c>
      <c r="T134" s="60" t="n">
        <f aca="false">J134/E134-1</f>
        <v>-0.00014665614384235</v>
      </c>
      <c r="U134" s="58" t="s">
        <v>427</v>
      </c>
      <c r="V134" s="58"/>
    </row>
    <row r="135" customFormat="false" ht="109.9" hidden="false" customHeight="false" outlineLevel="0" collapsed="false">
      <c r="A135" s="58" t="s">
        <v>480</v>
      </c>
      <c r="B135" s="58" t="s">
        <v>481</v>
      </c>
      <c r="C135" s="58" t="s">
        <v>419</v>
      </c>
      <c r="D135" s="58" t="s">
        <v>59</v>
      </c>
      <c r="E135" s="59" t="n">
        <v>285.33</v>
      </c>
      <c r="F135" s="59" t="n">
        <v>1</v>
      </c>
      <c r="G135" s="59" t="n">
        <v>285.327</v>
      </c>
      <c r="H135" s="59" t="n">
        <v>1</v>
      </c>
      <c r="I135" s="62" t="n">
        <v>285.327</v>
      </c>
      <c r="J135" s="59" t="n">
        <f aca="false">L135/K135</f>
        <v>285.321</v>
      </c>
      <c r="K135" s="59" t="n">
        <v>1</v>
      </c>
      <c r="L135" s="59" t="n">
        <v>285.321</v>
      </c>
      <c r="M135" s="59" t="n">
        <v>1</v>
      </c>
      <c r="N135" s="59" t="n">
        <v>285.321</v>
      </c>
      <c r="O135" s="58" t="s">
        <v>59</v>
      </c>
      <c r="P135" s="58" t="s">
        <v>482</v>
      </c>
      <c r="Q135" s="59" t="n">
        <f aca="false">H135-K135</f>
        <v>0</v>
      </c>
      <c r="R135" s="59" t="n">
        <f aca="false">I135-L135</f>
        <v>0.00599999999997181</v>
      </c>
      <c r="S135" s="59" t="n">
        <v>0.00899999999995771</v>
      </c>
      <c r="T135" s="60" t="n">
        <f aca="false">J135/E135-1</f>
        <v>-3.15424245609375E-005</v>
      </c>
      <c r="U135" s="58" t="s">
        <v>66</v>
      </c>
      <c r="V135" s="58"/>
    </row>
    <row r="136" customFormat="false" ht="109.9" hidden="false" customHeight="false" outlineLevel="0" collapsed="false">
      <c r="A136" s="58" t="s">
        <v>483</v>
      </c>
      <c r="B136" s="58" t="s">
        <v>484</v>
      </c>
      <c r="C136" s="58" t="s">
        <v>419</v>
      </c>
      <c r="D136" s="58" t="s">
        <v>59</v>
      </c>
      <c r="E136" s="59" t="n">
        <v>760.96</v>
      </c>
      <c r="F136" s="59" t="n">
        <v>1</v>
      </c>
      <c r="G136" s="59" t="n">
        <v>760.9581</v>
      </c>
      <c r="H136" s="59" t="n">
        <v>1</v>
      </c>
      <c r="I136" s="62" t="n">
        <v>760.9581</v>
      </c>
      <c r="J136" s="59" t="n">
        <f aca="false">L136/K136</f>
        <v>760.958</v>
      </c>
      <c r="K136" s="59" t="n">
        <v>1</v>
      </c>
      <c r="L136" s="59" t="n">
        <v>760.958</v>
      </c>
      <c r="M136" s="59" t="n">
        <v>1</v>
      </c>
      <c r="N136" s="59" t="n">
        <v>760.958</v>
      </c>
      <c r="O136" s="58" t="s">
        <v>59</v>
      </c>
      <c r="P136" s="58" t="s">
        <v>485</v>
      </c>
      <c r="Q136" s="59" t="n">
        <f aca="false">H136-K136</f>
        <v>0</v>
      </c>
      <c r="R136" s="59" t="n">
        <f aca="false">I136-L136</f>
        <v>9.99999999748979E-005</v>
      </c>
      <c r="S136" s="59" t="n">
        <v>0.00200000000006639</v>
      </c>
      <c r="T136" s="60" t="n">
        <f aca="false">J136/E136-1</f>
        <v>-2.62825904129294E-006</v>
      </c>
      <c r="U136" s="58" t="s">
        <v>66</v>
      </c>
      <c r="V136" s="58"/>
    </row>
    <row r="137" customFormat="false" ht="79.85" hidden="false" customHeight="false" outlineLevel="0" collapsed="false">
      <c r="A137" s="58" t="s">
        <v>486</v>
      </c>
      <c r="B137" s="58" t="s">
        <v>487</v>
      </c>
      <c r="C137" s="58" t="s">
        <v>419</v>
      </c>
      <c r="D137" s="58" t="s">
        <v>59</v>
      </c>
      <c r="E137" s="59" t="n">
        <v>406.29</v>
      </c>
      <c r="F137" s="59" t="n">
        <v>1</v>
      </c>
      <c r="G137" s="59" t="n">
        <v>406.287</v>
      </c>
      <c r="H137" s="59" t="n">
        <v>1</v>
      </c>
      <c r="I137" s="62" t="n">
        <v>406.287</v>
      </c>
      <c r="J137" s="59" t="n">
        <f aca="false">L137/K137</f>
        <v>406.283</v>
      </c>
      <c r="K137" s="59" t="n">
        <v>1</v>
      </c>
      <c r="L137" s="59" t="n">
        <v>406.283</v>
      </c>
      <c r="M137" s="59" t="n">
        <v>1</v>
      </c>
      <c r="N137" s="59" t="n">
        <v>406.283</v>
      </c>
      <c r="O137" s="58" t="s">
        <v>59</v>
      </c>
      <c r="P137" s="58" t="s">
        <v>488</v>
      </c>
      <c r="Q137" s="59" t="n">
        <f aca="false">H137-K137</f>
        <v>0</v>
      </c>
      <c r="R137" s="59" t="n">
        <f aca="false">I137-L137</f>
        <v>0.00399999999996226</v>
      </c>
      <c r="S137" s="59" t="n">
        <v>0</v>
      </c>
      <c r="T137" s="60" t="n">
        <f aca="false">J137/E137-1</f>
        <v>-1.72290728297497E-005</v>
      </c>
      <c r="U137" s="58" t="s">
        <v>66</v>
      </c>
      <c r="V137" s="58"/>
    </row>
    <row r="138" customFormat="false" ht="78.65" hidden="false" customHeight="false" outlineLevel="0" collapsed="false">
      <c r="A138" s="58" t="s">
        <v>489</v>
      </c>
      <c r="B138" s="58" t="s">
        <v>490</v>
      </c>
      <c r="C138" s="58" t="s">
        <v>419</v>
      </c>
      <c r="D138" s="58" t="s">
        <v>59</v>
      </c>
      <c r="E138" s="59" t="n">
        <v>297.73</v>
      </c>
      <c r="F138" s="59" t="n">
        <v>1</v>
      </c>
      <c r="G138" s="59" t="n">
        <v>297.7317</v>
      </c>
      <c r="H138" s="59" t="n">
        <v>1</v>
      </c>
      <c r="I138" s="62" t="n">
        <v>297.7317</v>
      </c>
      <c r="J138" s="59" t="n">
        <f aca="false">L138/K138</f>
        <v>297.733</v>
      </c>
      <c r="K138" s="59" t="n">
        <v>1</v>
      </c>
      <c r="L138" s="59" t="n">
        <v>297.733</v>
      </c>
      <c r="M138" s="59" t="n">
        <v>1</v>
      </c>
      <c r="N138" s="59" t="n">
        <v>297.733</v>
      </c>
      <c r="O138" s="58" t="s">
        <v>59</v>
      </c>
      <c r="P138" s="58" t="s">
        <v>491</v>
      </c>
      <c r="Q138" s="59" t="n">
        <f aca="false">H138-K138</f>
        <v>0</v>
      </c>
      <c r="R138" s="59" t="n">
        <f aca="false">I138-L138</f>
        <v>-0.00130000000001473</v>
      </c>
      <c r="S138" s="59" t="n">
        <v>-0.0029999999999859</v>
      </c>
      <c r="T138" s="60" t="n">
        <f aca="false">J138/E138-1</f>
        <v>1.00762435764068E-005</v>
      </c>
      <c r="U138" s="58" t="s">
        <v>66</v>
      </c>
      <c r="V138" s="58"/>
    </row>
    <row r="139" customFormat="false" ht="93.6" hidden="false" customHeight="false" outlineLevel="0" collapsed="false">
      <c r="A139" s="58" t="s">
        <v>492</v>
      </c>
      <c r="B139" s="58" t="s">
        <v>493</v>
      </c>
      <c r="C139" s="58" t="s">
        <v>419</v>
      </c>
      <c r="D139" s="58" t="s">
        <v>59</v>
      </c>
      <c r="E139" s="59" t="n">
        <v>1099.62</v>
      </c>
      <c r="F139" s="59" t="n">
        <v>1</v>
      </c>
      <c r="G139" s="59" t="n">
        <v>1099.62</v>
      </c>
      <c r="H139" s="59" t="n">
        <v>1</v>
      </c>
      <c r="I139" s="62" t="n">
        <v>1099.62</v>
      </c>
      <c r="J139" s="59" t="n">
        <f aca="false">L139/K139</f>
        <v>1099.615</v>
      </c>
      <c r="K139" s="59" t="n">
        <v>1</v>
      </c>
      <c r="L139" s="59" t="n">
        <v>1099.615</v>
      </c>
      <c r="M139" s="59" t="n">
        <v>1</v>
      </c>
      <c r="N139" s="59" t="n">
        <v>1099.615</v>
      </c>
      <c r="O139" s="58" t="s">
        <v>59</v>
      </c>
      <c r="P139" s="58" t="s">
        <v>494</v>
      </c>
      <c r="Q139" s="59" t="n">
        <f aca="false">H139-K139</f>
        <v>0</v>
      </c>
      <c r="R139" s="59" t="n">
        <f aca="false">I139-L139</f>
        <v>0.00499999999988177</v>
      </c>
      <c r="S139" s="59" t="n">
        <v>0.00499999999988177</v>
      </c>
      <c r="T139" s="60" t="n">
        <f aca="false">J139/E139-1</f>
        <v>-4.54702533592144E-006</v>
      </c>
      <c r="U139" s="58" t="s">
        <v>66</v>
      </c>
      <c r="V139" s="58"/>
    </row>
    <row r="140" customFormat="false" ht="516.95" hidden="false" customHeight="false" outlineLevel="0" collapsed="false">
      <c r="A140" s="58" t="s">
        <v>495</v>
      </c>
      <c r="B140" s="58" t="s">
        <v>496</v>
      </c>
      <c r="C140" s="58" t="s">
        <v>419</v>
      </c>
      <c r="D140" s="58" t="s">
        <v>59</v>
      </c>
      <c r="E140" s="59" t="n">
        <v>183.65</v>
      </c>
      <c r="F140" s="59" t="n">
        <v>1</v>
      </c>
      <c r="G140" s="59" t="n">
        <v>183.65</v>
      </c>
      <c r="H140" s="59" t="n">
        <v>1</v>
      </c>
      <c r="I140" s="59" t="n">
        <v>183.65</v>
      </c>
      <c r="J140" s="59" t="n">
        <f aca="false">L140/K140</f>
        <v>124.2998</v>
      </c>
      <c r="K140" s="59" t="n">
        <v>1</v>
      </c>
      <c r="L140" s="59" t="n">
        <v>124.2998</v>
      </c>
      <c r="M140" s="59" t="n">
        <v>1</v>
      </c>
      <c r="N140" s="59" t="n">
        <v>124.2998</v>
      </c>
      <c r="O140" s="58" t="s">
        <v>59</v>
      </c>
      <c r="P140" s="58" t="s">
        <v>497</v>
      </c>
      <c r="Q140" s="59" t="n">
        <f aca="false">H140-K140</f>
        <v>0</v>
      </c>
      <c r="R140" s="59" t="n">
        <f aca="false">I140-L140</f>
        <v>59.3502</v>
      </c>
      <c r="S140" s="59" t="n">
        <v>59.3502</v>
      </c>
      <c r="T140" s="60" t="n">
        <f aca="false">J140/E140-1</f>
        <v>-0.323170160631636</v>
      </c>
      <c r="U140" s="58" t="s">
        <v>498</v>
      </c>
      <c r="V140" s="58"/>
    </row>
    <row r="141" customFormat="false" ht="423.3" hidden="false" customHeight="false" outlineLevel="0" collapsed="false">
      <c r="A141" s="58" t="s">
        <v>499</v>
      </c>
      <c r="B141" s="58" t="s">
        <v>500</v>
      </c>
      <c r="C141" s="58" t="s">
        <v>419</v>
      </c>
      <c r="D141" s="58" t="s">
        <v>59</v>
      </c>
      <c r="E141" s="59" t="n">
        <v>139.2</v>
      </c>
      <c r="F141" s="59" t="n">
        <v>1</v>
      </c>
      <c r="G141" s="59" t="n">
        <v>139.201</v>
      </c>
      <c r="H141" s="59" t="n">
        <v>1</v>
      </c>
      <c r="I141" s="59" t="n">
        <v>139.201</v>
      </c>
      <c r="J141" s="59" t="n">
        <f aca="false">L141/K141</f>
        <v>94.96382</v>
      </c>
      <c r="K141" s="59" t="n">
        <v>1</v>
      </c>
      <c r="L141" s="59" t="n">
        <v>94.96382</v>
      </c>
      <c r="M141" s="59" t="n">
        <v>1</v>
      </c>
      <c r="N141" s="59" t="n">
        <v>94.96382</v>
      </c>
      <c r="O141" s="58" t="s">
        <v>59</v>
      </c>
      <c r="P141" s="58" t="s">
        <v>501</v>
      </c>
      <c r="Q141" s="59" t="n">
        <f aca="false">H141-K141</f>
        <v>0</v>
      </c>
      <c r="R141" s="59" t="n">
        <f aca="false">I141-L141</f>
        <v>44.23718</v>
      </c>
      <c r="S141" s="59" t="n">
        <v>44.23618</v>
      </c>
      <c r="T141" s="60" t="n">
        <f aca="false">J141/E141-1</f>
        <v>-0.317788649425287</v>
      </c>
      <c r="U141" s="58" t="s">
        <v>502</v>
      </c>
      <c r="V141" s="58"/>
    </row>
    <row r="142" customFormat="false" ht="424.6" hidden="false" customHeight="false" outlineLevel="0" collapsed="false">
      <c r="A142" s="58" t="s">
        <v>503</v>
      </c>
      <c r="B142" s="58" t="s">
        <v>504</v>
      </c>
      <c r="C142" s="58" t="s">
        <v>419</v>
      </c>
      <c r="D142" s="58" t="s">
        <v>59</v>
      </c>
      <c r="E142" s="59" t="n">
        <v>110.97</v>
      </c>
      <c r="F142" s="59" t="n">
        <v>1</v>
      </c>
      <c r="G142" s="59" t="n">
        <v>110.97</v>
      </c>
      <c r="H142" s="59" t="n">
        <v>1</v>
      </c>
      <c r="I142" s="59" t="n">
        <v>110.97</v>
      </c>
      <c r="J142" s="59" t="n">
        <f aca="false">L142/K142</f>
        <v>138.96395</v>
      </c>
      <c r="K142" s="59" t="n">
        <v>1</v>
      </c>
      <c r="L142" s="59" t="n">
        <v>138.96395</v>
      </c>
      <c r="M142" s="59" t="n">
        <v>1</v>
      </c>
      <c r="N142" s="59" t="n">
        <v>138.96395</v>
      </c>
      <c r="O142" s="58" t="s">
        <v>59</v>
      </c>
      <c r="P142" s="58" t="s">
        <v>505</v>
      </c>
      <c r="Q142" s="59" t="n">
        <f aca="false">H142-K142</f>
        <v>0</v>
      </c>
      <c r="R142" s="59" t="n">
        <f aca="false">I142-L142</f>
        <v>-27.99395</v>
      </c>
      <c r="S142" s="59"/>
      <c r="T142" s="60" t="n">
        <f aca="false">J142/E142-1</f>
        <v>0.252265927728215</v>
      </c>
      <c r="U142" s="58" t="s">
        <v>506</v>
      </c>
      <c r="V142" s="58"/>
    </row>
    <row r="143" customFormat="false" ht="471.6" hidden="false" customHeight="false" outlineLevel="0" collapsed="false">
      <c r="A143" s="58" t="s">
        <v>507</v>
      </c>
      <c r="B143" s="58" t="s">
        <v>508</v>
      </c>
      <c r="C143" s="58" t="s">
        <v>419</v>
      </c>
      <c r="D143" s="58" t="s">
        <v>59</v>
      </c>
      <c r="E143" s="59" t="n">
        <v>155.61</v>
      </c>
      <c r="F143" s="59" t="n">
        <v>1</v>
      </c>
      <c r="G143" s="59" t="n">
        <v>155.60604</v>
      </c>
      <c r="H143" s="59" t="n">
        <v>1</v>
      </c>
      <c r="I143" s="59" t="n">
        <v>155.60604</v>
      </c>
      <c r="J143" s="59" t="n">
        <f aca="false">L143/K143</f>
        <v>108.84394</v>
      </c>
      <c r="K143" s="59" t="n">
        <v>1</v>
      </c>
      <c r="L143" s="59" t="n">
        <v>108.84394</v>
      </c>
      <c r="M143" s="59" t="n">
        <v>1</v>
      </c>
      <c r="N143" s="59" t="n">
        <v>108.84394</v>
      </c>
      <c r="O143" s="58" t="s">
        <v>59</v>
      </c>
      <c r="P143" s="58" t="s">
        <v>509</v>
      </c>
      <c r="Q143" s="59" t="n">
        <f aca="false">H143-K143</f>
        <v>0</v>
      </c>
      <c r="R143" s="59" t="n">
        <f aca="false">I143-L143</f>
        <v>46.7621</v>
      </c>
      <c r="S143" s="59" t="n">
        <v>46.76</v>
      </c>
      <c r="T143" s="60" t="n">
        <f aca="false">J143/E143-1</f>
        <v>-0.300533770323244</v>
      </c>
      <c r="U143" s="58" t="s">
        <v>510</v>
      </c>
      <c r="V143" s="58"/>
    </row>
    <row r="144" customFormat="false" ht="282.2" hidden="false" customHeight="false" outlineLevel="0" collapsed="false">
      <c r="A144" s="58" t="s">
        <v>511</v>
      </c>
      <c r="B144" s="58" t="s">
        <v>512</v>
      </c>
      <c r="C144" s="58" t="s">
        <v>419</v>
      </c>
      <c r="D144" s="58" t="s">
        <v>59</v>
      </c>
      <c r="E144" s="59" t="n">
        <v>129.21</v>
      </c>
      <c r="F144" s="59" t="n">
        <v>1</v>
      </c>
      <c r="G144" s="59" t="n">
        <v>129.20615</v>
      </c>
      <c r="H144" s="59" t="n">
        <v>1</v>
      </c>
      <c r="I144" s="59" t="n">
        <v>129.20615</v>
      </c>
      <c r="J144" s="59" t="n">
        <f aca="false">L144/K144</f>
        <v>93.12675</v>
      </c>
      <c r="K144" s="59" t="n">
        <v>1</v>
      </c>
      <c r="L144" s="59" t="n">
        <v>93.12675</v>
      </c>
      <c r="M144" s="59" t="n">
        <v>1</v>
      </c>
      <c r="N144" s="59" t="n">
        <v>93.12675</v>
      </c>
      <c r="O144" s="58" t="s">
        <v>59</v>
      </c>
      <c r="P144" s="58" t="s">
        <v>513</v>
      </c>
      <c r="Q144" s="59" t="n">
        <f aca="false">H144-K144</f>
        <v>0</v>
      </c>
      <c r="R144" s="59" t="n">
        <f aca="false">I144-L144</f>
        <v>36.0794</v>
      </c>
      <c r="S144" s="59" t="n">
        <v>36.08325</v>
      </c>
      <c r="T144" s="60" t="n">
        <f aca="false">J144/E144-1</f>
        <v>-0.279260506152775</v>
      </c>
      <c r="U144" s="58" t="s">
        <v>514</v>
      </c>
      <c r="V144" s="58"/>
    </row>
    <row r="145" customFormat="false" ht="375.8" hidden="false" customHeight="false" outlineLevel="0" collapsed="false">
      <c r="A145" s="58" t="s">
        <v>515</v>
      </c>
      <c r="B145" s="58" t="s">
        <v>516</v>
      </c>
      <c r="C145" s="58" t="s">
        <v>419</v>
      </c>
      <c r="D145" s="58" t="s">
        <v>59</v>
      </c>
      <c r="E145" s="59" t="n">
        <v>110.02</v>
      </c>
      <c r="F145" s="59" t="n">
        <v>1</v>
      </c>
      <c r="G145" s="59" t="n">
        <v>110.02334</v>
      </c>
      <c r="H145" s="59" t="n">
        <v>1</v>
      </c>
      <c r="I145" s="59" t="n">
        <v>110.02334</v>
      </c>
      <c r="J145" s="59" t="n">
        <f aca="false">L145/K145</f>
        <v>91.21036</v>
      </c>
      <c r="K145" s="59" t="n">
        <v>1</v>
      </c>
      <c r="L145" s="59" t="n">
        <v>91.21036</v>
      </c>
      <c r="M145" s="59" t="n">
        <v>1</v>
      </c>
      <c r="N145" s="59" t="n">
        <v>91.21036</v>
      </c>
      <c r="O145" s="58" t="s">
        <v>59</v>
      </c>
      <c r="P145" s="58" t="s">
        <v>517</v>
      </c>
      <c r="Q145" s="59" t="n">
        <f aca="false">H145-K145</f>
        <v>0</v>
      </c>
      <c r="R145" s="59" t="n">
        <f aca="false">I145-L145</f>
        <v>18.81298</v>
      </c>
      <c r="S145" s="59" t="n">
        <v>18.80964</v>
      </c>
      <c r="T145" s="60" t="n">
        <f aca="false">J145/E145-1</f>
        <v>-0.170965642610434</v>
      </c>
      <c r="U145" s="58" t="s">
        <v>518</v>
      </c>
      <c r="V145" s="58"/>
    </row>
    <row r="146" customFormat="false" ht="408.95" hidden="false" customHeight="false" outlineLevel="0" collapsed="false">
      <c r="A146" s="58" t="s">
        <v>519</v>
      </c>
      <c r="B146" s="58" t="s">
        <v>520</v>
      </c>
      <c r="C146" s="58" t="s">
        <v>419</v>
      </c>
      <c r="D146" s="58" t="s">
        <v>59</v>
      </c>
      <c r="E146" s="59" t="n">
        <v>123.87</v>
      </c>
      <c r="F146" s="59" t="n">
        <v>1</v>
      </c>
      <c r="G146" s="59" t="n">
        <v>123.87228</v>
      </c>
      <c r="H146" s="59" t="n">
        <v>1</v>
      </c>
      <c r="I146" s="59" t="n">
        <v>123.87228</v>
      </c>
      <c r="J146" s="59" t="n">
        <f aca="false">L146/K146</f>
        <v>92.15641</v>
      </c>
      <c r="K146" s="59" t="n">
        <v>1</v>
      </c>
      <c r="L146" s="59" t="n">
        <v>92.15641</v>
      </c>
      <c r="M146" s="59" t="n">
        <v>1</v>
      </c>
      <c r="N146" s="59" t="n">
        <v>92.15641</v>
      </c>
      <c r="O146" s="58" t="s">
        <v>59</v>
      </c>
      <c r="P146" s="58" t="s">
        <v>521</v>
      </c>
      <c r="Q146" s="59" t="n">
        <f aca="false">H146-K146</f>
        <v>0</v>
      </c>
      <c r="R146" s="59" t="n">
        <f aca="false">I146-L146</f>
        <v>31.71587</v>
      </c>
      <c r="S146" s="59" t="n">
        <v>31.72</v>
      </c>
      <c r="T146" s="60" t="n">
        <f aca="false">J146/E146-1</f>
        <v>-0.256023169451845</v>
      </c>
      <c r="U146" s="58" t="s">
        <v>522</v>
      </c>
      <c r="V146" s="58"/>
    </row>
    <row r="147" customFormat="false" ht="471.6" hidden="false" customHeight="false" outlineLevel="0" collapsed="false">
      <c r="A147" s="58" t="s">
        <v>523</v>
      </c>
      <c r="B147" s="58" t="s">
        <v>524</v>
      </c>
      <c r="C147" s="58" t="s">
        <v>419</v>
      </c>
      <c r="D147" s="58" t="s">
        <v>59</v>
      </c>
      <c r="E147" s="59" t="n">
        <v>140.47</v>
      </c>
      <c r="F147" s="59" t="n">
        <v>1</v>
      </c>
      <c r="G147" s="59" t="n">
        <v>140.46675</v>
      </c>
      <c r="H147" s="59" t="n">
        <v>1</v>
      </c>
      <c r="I147" s="59" t="n">
        <v>140.46675</v>
      </c>
      <c r="J147" s="59" t="n">
        <f aca="false">L147/K147</f>
        <v>97.33317</v>
      </c>
      <c r="K147" s="59" t="n">
        <v>1</v>
      </c>
      <c r="L147" s="59" t="n">
        <v>97.33317</v>
      </c>
      <c r="M147" s="59" t="n">
        <v>1</v>
      </c>
      <c r="N147" s="59" t="n">
        <v>97.33317</v>
      </c>
      <c r="O147" s="58" t="s">
        <v>59</v>
      </c>
      <c r="P147" s="58" t="s">
        <v>525</v>
      </c>
      <c r="Q147" s="59" t="n">
        <f aca="false">H147-K147</f>
        <v>0</v>
      </c>
      <c r="R147" s="59" t="n">
        <f aca="false">I147-L147</f>
        <v>43.13358</v>
      </c>
      <c r="S147" s="59" t="n">
        <v>43.13</v>
      </c>
      <c r="T147" s="60" t="n">
        <f aca="false">J147/E147-1</f>
        <v>-0.307089271730619</v>
      </c>
      <c r="U147" s="58" t="s">
        <v>510</v>
      </c>
      <c r="V147" s="58"/>
    </row>
    <row r="148" customFormat="false" ht="516.95" hidden="false" customHeight="false" outlineLevel="0" collapsed="false">
      <c r="A148" s="58" t="s">
        <v>526</v>
      </c>
      <c r="B148" s="58" t="s">
        <v>527</v>
      </c>
      <c r="C148" s="58" t="s">
        <v>419</v>
      </c>
      <c r="D148" s="58" t="s">
        <v>59</v>
      </c>
      <c r="E148" s="59" t="n">
        <v>173.25</v>
      </c>
      <c r="F148" s="59" t="n">
        <v>1</v>
      </c>
      <c r="G148" s="59" t="n">
        <v>173.25003</v>
      </c>
      <c r="H148" s="59" t="n">
        <v>1</v>
      </c>
      <c r="I148" s="59" t="n">
        <v>173.25003</v>
      </c>
      <c r="J148" s="59" t="n">
        <f aca="false">L148/K148</f>
        <v>119.86423</v>
      </c>
      <c r="K148" s="59" t="n">
        <v>1</v>
      </c>
      <c r="L148" s="59" t="n">
        <v>119.86423</v>
      </c>
      <c r="M148" s="59" t="n">
        <v>1</v>
      </c>
      <c r="N148" s="59" t="n">
        <v>119.86423</v>
      </c>
      <c r="O148" s="58" t="s">
        <v>59</v>
      </c>
      <c r="P148" s="58" t="s">
        <v>528</v>
      </c>
      <c r="Q148" s="59" t="n">
        <f aca="false">H148-K148</f>
        <v>0</v>
      </c>
      <c r="R148" s="59" t="n">
        <f aca="false">I148-L148</f>
        <v>53.3858</v>
      </c>
      <c r="S148" s="59" t="n">
        <v>53.38577</v>
      </c>
      <c r="T148" s="60" t="n">
        <f aca="false">J148/E148-1</f>
        <v>-0.308142972582973</v>
      </c>
      <c r="U148" s="58" t="s">
        <v>498</v>
      </c>
      <c r="V148" s="58"/>
    </row>
    <row r="149" customFormat="false" ht="471.6" hidden="false" customHeight="false" outlineLevel="0" collapsed="false">
      <c r="A149" s="58" t="s">
        <v>529</v>
      </c>
      <c r="B149" s="58" t="s">
        <v>530</v>
      </c>
      <c r="C149" s="58" t="s">
        <v>419</v>
      </c>
      <c r="D149" s="58" t="s">
        <v>59</v>
      </c>
      <c r="E149" s="59" t="n">
        <v>142.26</v>
      </c>
      <c r="F149" s="59" t="n">
        <v>1</v>
      </c>
      <c r="G149" s="59" t="n">
        <v>142.259</v>
      </c>
      <c r="H149" s="59" t="n">
        <v>1</v>
      </c>
      <c r="I149" s="59" t="n">
        <v>142.259</v>
      </c>
      <c r="J149" s="59" t="n">
        <f aca="false">L149/K149</f>
        <v>104.93874</v>
      </c>
      <c r="K149" s="59" t="n">
        <v>1</v>
      </c>
      <c r="L149" s="59" t="n">
        <v>104.93874</v>
      </c>
      <c r="M149" s="59" t="n">
        <v>1</v>
      </c>
      <c r="N149" s="59" t="n">
        <v>104.93874</v>
      </c>
      <c r="O149" s="58" t="s">
        <v>59</v>
      </c>
      <c r="P149" s="58" t="s">
        <v>531</v>
      </c>
      <c r="Q149" s="59" t="n">
        <f aca="false">H149-K149</f>
        <v>0</v>
      </c>
      <c r="R149" s="59" t="n">
        <f aca="false">I149-L149</f>
        <v>37.32026</v>
      </c>
      <c r="S149" s="59" t="n">
        <v>37.32126</v>
      </c>
      <c r="T149" s="60" t="n">
        <f aca="false">J149/E149-1</f>
        <v>-0.262345423871784</v>
      </c>
      <c r="U149" s="58" t="s">
        <v>510</v>
      </c>
      <c r="V149" s="58"/>
    </row>
    <row r="150" customFormat="false" ht="454.5" hidden="false" customHeight="false" outlineLevel="0" collapsed="false">
      <c r="A150" s="58" t="s">
        <v>532</v>
      </c>
      <c r="B150" s="58" t="s">
        <v>533</v>
      </c>
      <c r="C150" s="58" t="s">
        <v>419</v>
      </c>
      <c r="D150" s="58" t="s">
        <v>59</v>
      </c>
      <c r="E150" s="59" t="n">
        <v>189.25</v>
      </c>
      <c r="F150" s="59" t="n">
        <v>1</v>
      </c>
      <c r="G150" s="59" t="n">
        <v>189.24561</v>
      </c>
      <c r="H150" s="59" t="n">
        <v>1</v>
      </c>
      <c r="I150" s="59" t="n">
        <v>189.24561</v>
      </c>
      <c r="J150" s="59" t="n">
        <f aca="false">L150/K150</f>
        <v>138.75916</v>
      </c>
      <c r="K150" s="59" t="n">
        <v>1</v>
      </c>
      <c r="L150" s="59" t="n">
        <v>138.75916</v>
      </c>
      <c r="M150" s="59" t="n">
        <v>1</v>
      </c>
      <c r="N150" s="59" t="n">
        <v>138.75916</v>
      </c>
      <c r="O150" s="58" t="s">
        <v>59</v>
      </c>
      <c r="P150" s="58" t="s">
        <v>534</v>
      </c>
      <c r="Q150" s="59" t="n">
        <f aca="false">H150-K150</f>
        <v>0</v>
      </c>
      <c r="R150" s="59" t="n">
        <f aca="false">I150-L150</f>
        <v>50.48645</v>
      </c>
      <c r="S150" s="59" t="n">
        <v>50.49084</v>
      </c>
      <c r="T150" s="60" t="n">
        <f aca="false">J150/E150-1</f>
        <v>-0.266794398943197</v>
      </c>
      <c r="U150" s="58" t="s">
        <v>535</v>
      </c>
      <c r="V150" s="58"/>
    </row>
    <row r="151" customFormat="false" ht="516.95" hidden="false" customHeight="false" outlineLevel="0" collapsed="false">
      <c r="A151" s="58" t="s">
        <v>536</v>
      </c>
      <c r="B151" s="58" t="s">
        <v>537</v>
      </c>
      <c r="C151" s="58" t="s">
        <v>419</v>
      </c>
      <c r="D151" s="58" t="s">
        <v>59</v>
      </c>
      <c r="E151" s="59" t="n">
        <v>167.18</v>
      </c>
      <c r="F151" s="59" t="n">
        <v>1</v>
      </c>
      <c r="G151" s="59" t="n">
        <v>167.18242</v>
      </c>
      <c r="H151" s="59" t="n">
        <v>1</v>
      </c>
      <c r="I151" s="59" t="n">
        <v>167.18242</v>
      </c>
      <c r="J151" s="59" t="n">
        <f aca="false">L151/K151</f>
        <v>112.49241</v>
      </c>
      <c r="K151" s="59" t="n">
        <v>1</v>
      </c>
      <c r="L151" s="59" t="n">
        <v>112.49241</v>
      </c>
      <c r="M151" s="59" t="n">
        <v>1</v>
      </c>
      <c r="N151" s="59" t="n">
        <v>112.49241</v>
      </c>
      <c r="O151" s="58" t="s">
        <v>59</v>
      </c>
      <c r="P151" s="58" t="s">
        <v>538</v>
      </c>
      <c r="Q151" s="59" t="n">
        <f aca="false">H151-K151</f>
        <v>0</v>
      </c>
      <c r="R151" s="59" t="n">
        <f aca="false">I151-L151</f>
        <v>54.69001</v>
      </c>
      <c r="S151" s="59" t="n">
        <v>54.68759</v>
      </c>
      <c r="T151" s="60" t="n">
        <f aca="false">J151/E151-1</f>
        <v>-0.327118016509152</v>
      </c>
      <c r="U151" s="58" t="s">
        <v>498</v>
      </c>
      <c r="V151" s="58"/>
    </row>
    <row r="152" customFormat="false" ht="485.75" hidden="false" customHeight="false" outlineLevel="0" collapsed="false">
      <c r="A152" s="58" t="s">
        <v>539</v>
      </c>
      <c r="B152" s="58" t="s">
        <v>540</v>
      </c>
      <c r="C152" s="58" t="s">
        <v>419</v>
      </c>
      <c r="D152" s="58" t="s">
        <v>59</v>
      </c>
      <c r="E152" s="59" t="n">
        <v>1128.09</v>
      </c>
      <c r="F152" s="59" t="n">
        <v>1</v>
      </c>
      <c r="G152" s="59" t="n">
        <v>1128.086</v>
      </c>
      <c r="H152" s="59" t="n">
        <v>1</v>
      </c>
      <c r="I152" s="59" t="n">
        <v>1128.086</v>
      </c>
      <c r="J152" s="59" t="n">
        <f aca="false">L152/K152</f>
        <v>1118.77964</v>
      </c>
      <c r="K152" s="59" t="n">
        <v>1</v>
      </c>
      <c r="L152" s="59" t="n">
        <v>1118.77964</v>
      </c>
      <c r="M152" s="59" t="n">
        <v>1</v>
      </c>
      <c r="N152" s="59" t="n">
        <v>1118.77964</v>
      </c>
      <c r="O152" s="58" t="s">
        <v>59</v>
      </c>
      <c r="P152" s="63" t="s">
        <v>541</v>
      </c>
      <c r="Q152" s="59" t="n">
        <f aca="false">H152-K152</f>
        <v>0</v>
      </c>
      <c r="R152" s="59" t="n">
        <f aca="false">I152-L152</f>
        <v>9.30636000000004</v>
      </c>
      <c r="S152" s="59" t="n">
        <v>9.31035999999995</v>
      </c>
      <c r="T152" s="60" t="n">
        <f aca="false">J152/E152-1</f>
        <v>-0.00825320674768848</v>
      </c>
      <c r="U152" s="58" t="s">
        <v>542</v>
      </c>
      <c r="V152" s="58"/>
    </row>
    <row r="153" customFormat="false" ht="62.4" hidden="false" customHeight="false" outlineLevel="0" collapsed="false">
      <c r="A153" s="58" t="s">
        <v>543</v>
      </c>
      <c r="B153" s="58" t="s">
        <v>544</v>
      </c>
      <c r="C153" s="58" t="s">
        <v>419</v>
      </c>
      <c r="D153" s="58" t="s">
        <v>59</v>
      </c>
      <c r="E153" s="59" t="n">
        <v>495</v>
      </c>
      <c r="F153" s="59" t="n">
        <v>1</v>
      </c>
      <c r="G153" s="59" t="n">
        <v>495</v>
      </c>
      <c r="H153" s="59" t="n">
        <v>1</v>
      </c>
      <c r="I153" s="59" t="n">
        <v>495</v>
      </c>
      <c r="J153" s="59" t="n">
        <f aca="false">L153/K153</f>
        <v>495</v>
      </c>
      <c r="K153" s="59" t="n">
        <v>1</v>
      </c>
      <c r="L153" s="59" t="n">
        <v>495</v>
      </c>
      <c r="M153" s="59" t="n">
        <v>1</v>
      </c>
      <c r="N153" s="59" t="n">
        <v>495</v>
      </c>
      <c r="O153" s="58" t="s">
        <v>59</v>
      </c>
      <c r="P153" s="58" t="s">
        <v>545</v>
      </c>
      <c r="Q153" s="59" t="n">
        <f aca="false">H153-K153</f>
        <v>0</v>
      </c>
      <c r="R153" s="59" t="n">
        <f aca="false">I153-L153</f>
        <v>0</v>
      </c>
      <c r="S153" s="59" t="n">
        <v>0</v>
      </c>
      <c r="T153" s="60" t="n">
        <f aca="false">J153/E153-1</f>
        <v>0</v>
      </c>
      <c r="U153" s="58" t="s">
        <v>66</v>
      </c>
      <c r="V153" s="58"/>
    </row>
    <row r="154" customFormat="false" ht="78.65" hidden="false" customHeight="false" outlineLevel="0" collapsed="false">
      <c r="A154" s="58" t="s">
        <v>546</v>
      </c>
      <c r="B154" s="58" t="s">
        <v>547</v>
      </c>
      <c r="C154" s="58" t="s">
        <v>419</v>
      </c>
      <c r="D154" s="58" t="s">
        <v>59</v>
      </c>
      <c r="E154" s="59" t="n">
        <v>495</v>
      </c>
      <c r="F154" s="59" t="n">
        <v>1</v>
      </c>
      <c r="G154" s="59" t="n">
        <v>495</v>
      </c>
      <c r="H154" s="59" t="n">
        <v>1</v>
      </c>
      <c r="I154" s="59" t="n">
        <v>495</v>
      </c>
      <c r="J154" s="59" t="n">
        <f aca="false">L154/K154</f>
        <v>495</v>
      </c>
      <c r="K154" s="59" t="n">
        <v>1</v>
      </c>
      <c r="L154" s="59" t="n">
        <v>495</v>
      </c>
      <c r="M154" s="59" t="n">
        <v>1</v>
      </c>
      <c r="N154" s="59" t="n">
        <v>495</v>
      </c>
      <c r="O154" s="58" t="s">
        <v>59</v>
      </c>
      <c r="P154" s="58" t="s">
        <v>548</v>
      </c>
      <c r="Q154" s="59" t="n">
        <f aca="false">H154-K154</f>
        <v>0</v>
      </c>
      <c r="R154" s="59" t="n">
        <f aca="false">I154-L154</f>
        <v>0</v>
      </c>
      <c r="S154" s="59" t="n">
        <v>0</v>
      </c>
      <c r="T154" s="60" t="n">
        <f aca="false">J154/E154-1</f>
        <v>0</v>
      </c>
      <c r="U154" s="58" t="s">
        <v>66</v>
      </c>
      <c r="V154" s="58"/>
    </row>
    <row r="155" customFormat="false" ht="62.4" hidden="false" customHeight="false" outlineLevel="0" collapsed="false">
      <c r="A155" s="58" t="s">
        <v>549</v>
      </c>
      <c r="B155" s="58" t="s">
        <v>550</v>
      </c>
      <c r="C155" s="58" t="s">
        <v>419</v>
      </c>
      <c r="D155" s="58" t="s">
        <v>59</v>
      </c>
      <c r="E155" s="59" t="n">
        <v>495</v>
      </c>
      <c r="F155" s="59" t="n">
        <v>1</v>
      </c>
      <c r="G155" s="59" t="n">
        <v>495</v>
      </c>
      <c r="H155" s="59" t="n">
        <v>1</v>
      </c>
      <c r="I155" s="59" t="n">
        <v>495</v>
      </c>
      <c r="J155" s="59" t="n">
        <f aca="false">L155/K155</f>
        <v>495</v>
      </c>
      <c r="K155" s="59" t="n">
        <v>1</v>
      </c>
      <c r="L155" s="59" t="n">
        <v>495</v>
      </c>
      <c r="M155" s="59" t="n">
        <v>1</v>
      </c>
      <c r="N155" s="59" t="n">
        <v>495</v>
      </c>
      <c r="O155" s="58" t="s">
        <v>59</v>
      </c>
      <c r="P155" s="58" t="s">
        <v>551</v>
      </c>
      <c r="Q155" s="59" t="n">
        <f aca="false">H155-K155</f>
        <v>0</v>
      </c>
      <c r="R155" s="59" t="n">
        <f aca="false">I155-L155</f>
        <v>0</v>
      </c>
      <c r="S155" s="59" t="n">
        <v>0</v>
      </c>
      <c r="T155" s="60" t="n">
        <f aca="false">J155/E155-1</f>
        <v>0</v>
      </c>
      <c r="U155" s="58" t="s">
        <v>66</v>
      </c>
      <c r="V155" s="58"/>
    </row>
    <row r="156" customFormat="false" ht="93.6" hidden="false" customHeight="false" outlineLevel="0" collapsed="false">
      <c r="A156" s="58" t="s">
        <v>552</v>
      </c>
      <c r="B156" s="58" t="s">
        <v>553</v>
      </c>
      <c r="C156" s="58" t="s">
        <v>419</v>
      </c>
      <c r="D156" s="58" t="s">
        <v>59</v>
      </c>
      <c r="E156" s="59" t="n">
        <v>495</v>
      </c>
      <c r="F156" s="59" t="n">
        <v>1</v>
      </c>
      <c r="G156" s="59" t="n">
        <v>495</v>
      </c>
      <c r="H156" s="59" t="n">
        <v>1</v>
      </c>
      <c r="I156" s="59" t="n">
        <v>495</v>
      </c>
      <c r="J156" s="59" t="n">
        <f aca="false">L156/K156</f>
        <v>495</v>
      </c>
      <c r="K156" s="59" t="n">
        <v>1</v>
      </c>
      <c r="L156" s="59" t="n">
        <v>495</v>
      </c>
      <c r="M156" s="59" t="n">
        <v>1</v>
      </c>
      <c r="N156" s="59" t="n">
        <v>495</v>
      </c>
      <c r="O156" s="58" t="s">
        <v>59</v>
      </c>
      <c r="P156" s="58" t="s">
        <v>554</v>
      </c>
      <c r="Q156" s="59" t="n">
        <f aca="false">H156-K156</f>
        <v>0</v>
      </c>
      <c r="R156" s="59" t="n">
        <f aca="false">I156-L156</f>
        <v>0</v>
      </c>
      <c r="S156" s="59" t="n">
        <v>0</v>
      </c>
      <c r="T156" s="60" t="n">
        <f aca="false">J156/E156-1</f>
        <v>0</v>
      </c>
      <c r="U156" s="58" t="s">
        <v>66</v>
      </c>
      <c r="V156" s="58"/>
    </row>
    <row r="157" customFormat="false" ht="78.65" hidden="false" customHeight="false" outlineLevel="0" collapsed="false">
      <c r="A157" s="58" t="s">
        <v>555</v>
      </c>
      <c r="B157" s="58" t="s">
        <v>556</v>
      </c>
      <c r="C157" s="58" t="s">
        <v>419</v>
      </c>
      <c r="D157" s="58" t="s">
        <v>59</v>
      </c>
      <c r="E157" s="59" t="n">
        <v>495</v>
      </c>
      <c r="F157" s="59" t="n">
        <v>1</v>
      </c>
      <c r="G157" s="59" t="n">
        <v>495</v>
      </c>
      <c r="H157" s="59" t="n">
        <v>1</v>
      </c>
      <c r="I157" s="59" t="n">
        <v>495</v>
      </c>
      <c r="J157" s="59" t="n">
        <f aca="false">L157/K157</f>
        <v>495</v>
      </c>
      <c r="K157" s="59" t="n">
        <v>1</v>
      </c>
      <c r="L157" s="59" t="n">
        <v>495</v>
      </c>
      <c r="M157" s="59" t="n">
        <v>1</v>
      </c>
      <c r="N157" s="59" t="n">
        <v>495</v>
      </c>
      <c r="O157" s="58" t="s">
        <v>59</v>
      </c>
      <c r="P157" s="58" t="s">
        <v>557</v>
      </c>
      <c r="Q157" s="59" t="n">
        <f aca="false">H157-K157</f>
        <v>0</v>
      </c>
      <c r="R157" s="59" t="n">
        <f aca="false">I157-L157</f>
        <v>0</v>
      </c>
      <c r="S157" s="59" t="n">
        <v>0</v>
      </c>
      <c r="T157" s="60" t="n">
        <f aca="false">J157/E157-1</f>
        <v>0</v>
      </c>
      <c r="U157" s="58" t="s">
        <v>66</v>
      </c>
      <c r="V157" s="58"/>
    </row>
    <row r="158" customFormat="false" ht="78.65" hidden="false" customHeight="false" outlineLevel="0" collapsed="false">
      <c r="A158" s="58" t="s">
        <v>558</v>
      </c>
      <c r="B158" s="58" t="s">
        <v>559</v>
      </c>
      <c r="C158" s="58" t="s">
        <v>419</v>
      </c>
      <c r="D158" s="58" t="s">
        <v>59</v>
      </c>
      <c r="E158" s="59" t="n">
        <v>495</v>
      </c>
      <c r="F158" s="59" t="n">
        <v>1</v>
      </c>
      <c r="G158" s="59" t="n">
        <v>495</v>
      </c>
      <c r="H158" s="59" t="n">
        <v>1</v>
      </c>
      <c r="I158" s="59" t="n">
        <v>495</v>
      </c>
      <c r="J158" s="59" t="n">
        <f aca="false">L158/K158</f>
        <v>495</v>
      </c>
      <c r="K158" s="59" t="n">
        <v>1</v>
      </c>
      <c r="L158" s="59" t="n">
        <v>495</v>
      </c>
      <c r="M158" s="59" t="n">
        <v>1</v>
      </c>
      <c r="N158" s="59" t="n">
        <v>495</v>
      </c>
      <c r="O158" s="58" t="s">
        <v>59</v>
      </c>
      <c r="P158" s="58" t="s">
        <v>560</v>
      </c>
      <c r="Q158" s="59" t="n">
        <f aca="false">H158-K158</f>
        <v>0</v>
      </c>
      <c r="R158" s="59" t="n">
        <f aca="false">I158-L158</f>
        <v>0</v>
      </c>
      <c r="S158" s="59" t="n">
        <v>0</v>
      </c>
      <c r="T158" s="60" t="n">
        <f aca="false">J158/E158-1</f>
        <v>0</v>
      </c>
      <c r="U158" s="58" t="s">
        <v>66</v>
      </c>
      <c r="V158" s="58"/>
    </row>
    <row r="159" customFormat="false" ht="62.4" hidden="false" customHeight="false" outlineLevel="0" collapsed="false">
      <c r="A159" s="58" t="s">
        <v>561</v>
      </c>
      <c r="B159" s="58" t="s">
        <v>562</v>
      </c>
      <c r="C159" s="58" t="s">
        <v>419</v>
      </c>
      <c r="D159" s="58" t="s">
        <v>59</v>
      </c>
      <c r="E159" s="59" t="n">
        <v>495</v>
      </c>
      <c r="F159" s="59" t="n">
        <v>1</v>
      </c>
      <c r="G159" s="59" t="n">
        <v>495</v>
      </c>
      <c r="H159" s="59" t="n">
        <v>1</v>
      </c>
      <c r="I159" s="59" t="n">
        <v>495</v>
      </c>
      <c r="J159" s="59" t="n">
        <f aca="false">L159/K159</f>
        <v>495</v>
      </c>
      <c r="K159" s="59" t="n">
        <v>1</v>
      </c>
      <c r="L159" s="59" t="n">
        <v>495</v>
      </c>
      <c r="M159" s="59" t="n">
        <v>1</v>
      </c>
      <c r="N159" s="59" t="n">
        <v>495</v>
      </c>
      <c r="O159" s="58" t="s">
        <v>59</v>
      </c>
      <c r="P159" s="58" t="s">
        <v>563</v>
      </c>
      <c r="Q159" s="59" t="n">
        <f aca="false">H159-K159</f>
        <v>0</v>
      </c>
      <c r="R159" s="59" t="n">
        <f aca="false">I159-L159</f>
        <v>0</v>
      </c>
      <c r="S159" s="59" t="n">
        <v>0</v>
      </c>
      <c r="T159" s="60" t="n">
        <f aca="false">J159/E159-1</f>
        <v>0</v>
      </c>
      <c r="U159" s="58" t="s">
        <v>66</v>
      </c>
      <c r="V159" s="58"/>
    </row>
    <row r="160" customFormat="false" ht="78.65" hidden="false" customHeight="false" outlineLevel="0" collapsed="false">
      <c r="A160" s="58" t="s">
        <v>564</v>
      </c>
      <c r="B160" s="58" t="s">
        <v>565</v>
      </c>
      <c r="C160" s="58" t="s">
        <v>419</v>
      </c>
      <c r="D160" s="58" t="s">
        <v>59</v>
      </c>
      <c r="E160" s="59" t="n">
        <v>495</v>
      </c>
      <c r="F160" s="59" t="n">
        <v>1</v>
      </c>
      <c r="G160" s="59" t="n">
        <v>495</v>
      </c>
      <c r="H160" s="59" t="n">
        <v>1</v>
      </c>
      <c r="I160" s="59" t="n">
        <v>495</v>
      </c>
      <c r="J160" s="59" t="n">
        <f aca="false">L160/K160</f>
        <v>495</v>
      </c>
      <c r="K160" s="59" t="n">
        <v>1</v>
      </c>
      <c r="L160" s="59" t="n">
        <v>495</v>
      </c>
      <c r="M160" s="59" t="n">
        <v>1</v>
      </c>
      <c r="N160" s="59" t="n">
        <v>495</v>
      </c>
      <c r="O160" s="58" t="s">
        <v>59</v>
      </c>
      <c r="P160" s="58" t="s">
        <v>566</v>
      </c>
      <c r="Q160" s="59" t="n">
        <f aca="false">H160-K160</f>
        <v>0</v>
      </c>
      <c r="R160" s="59" t="n">
        <f aca="false">I160-L160</f>
        <v>0</v>
      </c>
      <c r="S160" s="59" t="n">
        <v>0</v>
      </c>
      <c r="T160" s="60" t="n">
        <f aca="false">J160/E160-1</f>
        <v>0</v>
      </c>
      <c r="U160" s="58" t="s">
        <v>66</v>
      </c>
      <c r="V160" s="58"/>
    </row>
    <row r="161" customFormat="false" ht="62.4" hidden="false" customHeight="false" outlineLevel="0" collapsed="false">
      <c r="A161" s="58" t="s">
        <v>567</v>
      </c>
      <c r="B161" s="58" t="s">
        <v>568</v>
      </c>
      <c r="C161" s="58" t="s">
        <v>419</v>
      </c>
      <c r="D161" s="58" t="s">
        <v>59</v>
      </c>
      <c r="E161" s="59" t="n">
        <v>495</v>
      </c>
      <c r="F161" s="59" t="n">
        <v>1</v>
      </c>
      <c r="G161" s="59" t="n">
        <v>495</v>
      </c>
      <c r="H161" s="59" t="n">
        <v>1</v>
      </c>
      <c r="I161" s="59" t="n">
        <v>495</v>
      </c>
      <c r="J161" s="59" t="n">
        <f aca="false">L161/K161</f>
        <v>495</v>
      </c>
      <c r="K161" s="59" t="n">
        <v>1</v>
      </c>
      <c r="L161" s="59" t="n">
        <v>495</v>
      </c>
      <c r="M161" s="59" t="n">
        <v>1</v>
      </c>
      <c r="N161" s="59" t="n">
        <v>495</v>
      </c>
      <c r="O161" s="58" t="s">
        <v>59</v>
      </c>
      <c r="P161" s="58" t="s">
        <v>569</v>
      </c>
      <c r="Q161" s="59" t="n">
        <f aca="false">H161-K161</f>
        <v>0</v>
      </c>
      <c r="R161" s="59" t="n">
        <f aca="false">I161-L161</f>
        <v>0</v>
      </c>
      <c r="S161" s="59" t="n">
        <v>0</v>
      </c>
      <c r="T161" s="60" t="n">
        <f aca="false">J161/E161-1</f>
        <v>0</v>
      </c>
      <c r="U161" s="58" t="s">
        <v>66</v>
      </c>
      <c r="V161" s="58"/>
    </row>
    <row r="162" customFormat="false" ht="78.65" hidden="false" customHeight="false" outlineLevel="0" collapsed="false">
      <c r="A162" s="58" t="s">
        <v>570</v>
      </c>
      <c r="B162" s="58" t="s">
        <v>571</v>
      </c>
      <c r="C162" s="58" t="s">
        <v>419</v>
      </c>
      <c r="D162" s="58" t="s">
        <v>59</v>
      </c>
      <c r="E162" s="59" t="n">
        <v>495</v>
      </c>
      <c r="F162" s="59" t="n">
        <v>1</v>
      </c>
      <c r="G162" s="59" t="n">
        <v>495</v>
      </c>
      <c r="H162" s="59" t="n">
        <v>1</v>
      </c>
      <c r="I162" s="59" t="n">
        <v>495</v>
      </c>
      <c r="J162" s="59" t="n">
        <f aca="false">L162/K162</f>
        <v>495</v>
      </c>
      <c r="K162" s="59" t="n">
        <v>1</v>
      </c>
      <c r="L162" s="59" t="n">
        <v>495</v>
      </c>
      <c r="M162" s="59" t="n">
        <v>1</v>
      </c>
      <c r="N162" s="59" t="n">
        <v>495</v>
      </c>
      <c r="O162" s="58" t="s">
        <v>59</v>
      </c>
      <c r="P162" s="58" t="s">
        <v>572</v>
      </c>
      <c r="Q162" s="59" t="n">
        <f aca="false">H162-K162</f>
        <v>0</v>
      </c>
      <c r="R162" s="59" t="n">
        <f aca="false">I162-L162</f>
        <v>0</v>
      </c>
      <c r="S162" s="59" t="n">
        <v>0</v>
      </c>
      <c r="T162" s="60" t="n">
        <f aca="false">J162/E162-1</f>
        <v>0</v>
      </c>
      <c r="U162" s="58" t="s">
        <v>66</v>
      </c>
      <c r="V162" s="58"/>
    </row>
    <row r="163" customFormat="false" ht="78.65" hidden="false" customHeight="false" outlineLevel="0" collapsed="false">
      <c r="A163" s="58" t="s">
        <v>573</v>
      </c>
      <c r="B163" s="58" t="s">
        <v>574</v>
      </c>
      <c r="C163" s="58" t="s">
        <v>419</v>
      </c>
      <c r="D163" s="58" t="s">
        <v>59</v>
      </c>
      <c r="E163" s="59" t="n">
        <v>495</v>
      </c>
      <c r="F163" s="59" t="n">
        <v>1</v>
      </c>
      <c r="G163" s="59" t="n">
        <v>495</v>
      </c>
      <c r="H163" s="59" t="n">
        <v>1</v>
      </c>
      <c r="I163" s="59" t="n">
        <v>495</v>
      </c>
      <c r="J163" s="59" t="n">
        <f aca="false">L163/K163</f>
        <v>495.001</v>
      </c>
      <c r="K163" s="59" t="n">
        <v>1</v>
      </c>
      <c r="L163" s="59" t="n">
        <v>495.001</v>
      </c>
      <c r="M163" s="59" t="n">
        <v>1</v>
      </c>
      <c r="N163" s="59" t="n">
        <v>495.001</v>
      </c>
      <c r="O163" s="58" t="s">
        <v>59</v>
      </c>
      <c r="P163" s="58" t="s">
        <v>575</v>
      </c>
      <c r="Q163" s="59" t="n">
        <f aca="false">H163-K163</f>
        <v>0</v>
      </c>
      <c r="R163" s="59" t="n">
        <f aca="false">I163-L163</f>
        <v>-0.000999999999976353</v>
      </c>
      <c r="S163" s="59" t="n">
        <v>-0.000999999999976353</v>
      </c>
      <c r="T163" s="60" t="n">
        <f aca="false">J163/E163-1</f>
        <v>2.02020202011433E-006</v>
      </c>
      <c r="U163" s="58" t="s">
        <v>66</v>
      </c>
      <c r="V163" s="58"/>
    </row>
    <row r="164" customFormat="false" ht="62.4" hidden="false" customHeight="false" outlineLevel="0" collapsed="false">
      <c r="A164" s="58" t="s">
        <v>576</v>
      </c>
      <c r="B164" s="58" t="s">
        <v>577</v>
      </c>
      <c r="C164" s="58" t="s">
        <v>419</v>
      </c>
      <c r="D164" s="58" t="s">
        <v>59</v>
      </c>
      <c r="E164" s="59" t="n">
        <v>495</v>
      </c>
      <c r="F164" s="59" t="n">
        <v>1</v>
      </c>
      <c r="G164" s="59" t="n">
        <v>495</v>
      </c>
      <c r="H164" s="59" t="n">
        <v>1</v>
      </c>
      <c r="I164" s="59" t="n">
        <v>495</v>
      </c>
      <c r="J164" s="59" t="n">
        <f aca="false">L164/K164</f>
        <v>495</v>
      </c>
      <c r="K164" s="59" t="n">
        <v>1</v>
      </c>
      <c r="L164" s="59" t="n">
        <v>495</v>
      </c>
      <c r="M164" s="59" t="n">
        <v>1</v>
      </c>
      <c r="N164" s="59" t="n">
        <v>495</v>
      </c>
      <c r="O164" s="58" t="s">
        <v>59</v>
      </c>
      <c r="P164" s="58" t="s">
        <v>578</v>
      </c>
      <c r="Q164" s="59" t="n">
        <f aca="false">H164-K164</f>
        <v>0</v>
      </c>
      <c r="R164" s="59" t="n">
        <f aca="false">I164-L164</f>
        <v>0</v>
      </c>
      <c r="S164" s="59" t="n">
        <v>0</v>
      </c>
      <c r="T164" s="60" t="n">
        <f aca="false">J164/E164-1</f>
        <v>0</v>
      </c>
      <c r="U164" s="58" t="s">
        <v>66</v>
      </c>
      <c r="V164" s="58"/>
    </row>
    <row r="165" customFormat="false" ht="62.4" hidden="false" customHeight="false" outlineLevel="0" collapsed="false">
      <c r="A165" s="58" t="s">
        <v>579</v>
      </c>
      <c r="B165" s="58" t="s">
        <v>580</v>
      </c>
      <c r="C165" s="58" t="s">
        <v>419</v>
      </c>
      <c r="D165" s="58" t="s">
        <v>59</v>
      </c>
      <c r="E165" s="59" t="n">
        <v>495</v>
      </c>
      <c r="F165" s="59" t="n">
        <v>1</v>
      </c>
      <c r="G165" s="59" t="n">
        <v>495</v>
      </c>
      <c r="H165" s="59" t="n">
        <v>1</v>
      </c>
      <c r="I165" s="59" t="n">
        <v>495</v>
      </c>
      <c r="J165" s="59" t="n">
        <f aca="false">L165/K165</f>
        <v>495</v>
      </c>
      <c r="K165" s="59" t="n">
        <v>1</v>
      </c>
      <c r="L165" s="59" t="n">
        <v>495</v>
      </c>
      <c r="M165" s="59" t="n">
        <v>1</v>
      </c>
      <c r="N165" s="59" t="n">
        <v>495</v>
      </c>
      <c r="O165" s="58" t="s">
        <v>59</v>
      </c>
      <c r="P165" s="63" t="s">
        <v>581</v>
      </c>
      <c r="Q165" s="59" t="n">
        <f aca="false">H165-K165</f>
        <v>0</v>
      </c>
      <c r="R165" s="59" t="n">
        <f aca="false">I165-L165</f>
        <v>0</v>
      </c>
      <c r="S165" s="59" t="n">
        <v>0</v>
      </c>
      <c r="T165" s="60" t="n">
        <f aca="false">J165/E165-1</f>
        <v>0</v>
      </c>
      <c r="U165" s="58" t="s">
        <v>66</v>
      </c>
      <c r="V165" s="58"/>
    </row>
    <row r="166" customFormat="false" ht="62.4" hidden="false" customHeight="false" outlineLevel="0" collapsed="false">
      <c r="A166" s="58" t="s">
        <v>582</v>
      </c>
      <c r="B166" s="58" t="s">
        <v>583</v>
      </c>
      <c r="C166" s="58" t="s">
        <v>419</v>
      </c>
      <c r="D166" s="58" t="s">
        <v>59</v>
      </c>
      <c r="E166" s="59" t="n">
        <v>495</v>
      </c>
      <c r="F166" s="59" t="n">
        <v>1</v>
      </c>
      <c r="G166" s="59" t="n">
        <v>495</v>
      </c>
      <c r="H166" s="59" t="n">
        <v>1</v>
      </c>
      <c r="I166" s="59" t="n">
        <v>495</v>
      </c>
      <c r="J166" s="59" t="n">
        <f aca="false">L166/K166</f>
        <v>495</v>
      </c>
      <c r="K166" s="59" t="n">
        <v>1</v>
      </c>
      <c r="L166" s="59" t="n">
        <v>495</v>
      </c>
      <c r="M166" s="59" t="n">
        <v>1</v>
      </c>
      <c r="N166" s="59" t="n">
        <v>495</v>
      </c>
      <c r="O166" s="58" t="s">
        <v>59</v>
      </c>
      <c r="P166" s="58" t="s">
        <v>584</v>
      </c>
      <c r="Q166" s="59" t="n">
        <f aca="false">H166-K166</f>
        <v>0</v>
      </c>
      <c r="R166" s="59" t="n">
        <f aca="false">I166-L166</f>
        <v>0</v>
      </c>
      <c r="S166" s="59" t="n">
        <v>0</v>
      </c>
      <c r="T166" s="60" t="n">
        <f aca="false">J166/E166-1</f>
        <v>0</v>
      </c>
      <c r="U166" s="58" t="s">
        <v>66</v>
      </c>
      <c r="V166" s="58"/>
    </row>
    <row r="167" customFormat="false" ht="78.65" hidden="false" customHeight="false" outlineLevel="0" collapsed="false">
      <c r="A167" s="58" t="s">
        <v>585</v>
      </c>
      <c r="B167" s="58" t="s">
        <v>586</v>
      </c>
      <c r="C167" s="58" t="s">
        <v>419</v>
      </c>
      <c r="D167" s="58" t="s">
        <v>59</v>
      </c>
      <c r="E167" s="59" t="n">
        <v>495</v>
      </c>
      <c r="F167" s="59" t="n">
        <v>1</v>
      </c>
      <c r="G167" s="59" t="n">
        <v>495</v>
      </c>
      <c r="H167" s="59" t="n">
        <v>1</v>
      </c>
      <c r="I167" s="59" t="n">
        <v>495</v>
      </c>
      <c r="J167" s="59" t="n">
        <f aca="false">L167/K167</f>
        <v>495</v>
      </c>
      <c r="K167" s="59" t="n">
        <v>1</v>
      </c>
      <c r="L167" s="59" t="n">
        <v>495</v>
      </c>
      <c r="M167" s="59" t="n">
        <v>1</v>
      </c>
      <c r="N167" s="59" t="n">
        <v>495</v>
      </c>
      <c r="O167" s="58" t="s">
        <v>59</v>
      </c>
      <c r="P167" s="58" t="s">
        <v>587</v>
      </c>
      <c r="Q167" s="59" t="n">
        <f aca="false">H167-K167</f>
        <v>0</v>
      </c>
      <c r="R167" s="59" t="n">
        <f aca="false">I167-L167</f>
        <v>0</v>
      </c>
      <c r="S167" s="59" t="n">
        <v>0</v>
      </c>
      <c r="T167" s="60" t="n">
        <f aca="false">J167/E167-1</f>
        <v>0</v>
      </c>
      <c r="U167" s="58" t="s">
        <v>66</v>
      </c>
      <c r="V167" s="58"/>
    </row>
    <row r="168" customFormat="false" ht="189.55" hidden="false" customHeight="false" outlineLevel="0" collapsed="false">
      <c r="A168" s="58" t="s">
        <v>588</v>
      </c>
      <c r="B168" s="58" t="s">
        <v>589</v>
      </c>
      <c r="C168" s="58" t="s">
        <v>419</v>
      </c>
      <c r="D168" s="58" t="s">
        <v>59</v>
      </c>
      <c r="E168" s="59" t="n">
        <v>385.68</v>
      </c>
      <c r="F168" s="59" t="n">
        <v>1</v>
      </c>
      <c r="G168" s="59" t="n">
        <v>385.679</v>
      </c>
      <c r="H168" s="59" t="n">
        <v>1</v>
      </c>
      <c r="I168" s="59" t="n">
        <v>385.679</v>
      </c>
      <c r="J168" s="59" t="n">
        <f aca="false">L168/K168</f>
        <v>208.65408</v>
      </c>
      <c r="K168" s="59" t="n">
        <v>1</v>
      </c>
      <c r="L168" s="59" t="n">
        <v>208.65408</v>
      </c>
      <c r="M168" s="59" t="n">
        <v>1</v>
      </c>
      <c r="N168" s="59" t="n">
        <v>208.65408</v>
      </c>
      <c r="O168" s="58" t="s">
        <v>59</v>
      </c>
      <c r="P168" s="58" t="s">
        <v>590</v>
      </c>
      <c r="Q168" s="59" t="n">
        <f aca="false">H168-K168</f>
        <v>0</v>
      </c>
      <c r="R168" s="59" t="n">
        <f aca="false">I168-L168</f>
        <v>177.02492</v>
      </c>
      <c r="S168" s="59" t="n">
        <v>177.02</v>
      </c>
      <c r="T168" s="60" t="n">
        <f aca="false">J168/E168-1</f>
        <v>-0.458996888612321</v>
      </c>
      <c r="U168" s="58" t="s">
        <v>591</v>
      </c>
      <c r="V168" s="58"/>
    </row>
    <row r="169" customFormat="false" ht="269.1" hidden="false" customHeight="true" outlineLevel="0" collapsed="false">
      <c r="A169" s="58" t="s">
        <v>592</v>
      </c>
      <c r="B169" s="58" t="s">
        <v>593</v>
      </c>
      <c r="C169" s="58" t="s">
        <v>419</v>
      </c>
      <c r="D169" s="58" t="s">
        <v>59</v>
      </c>
      <c r="E169" s="59" t="n">
        <v>378.31</v>
      </c>
      <c r="F169" s="59" t="n">
        <v>1</v>
      </c>
      <c r="G169" s="59" t="n">
        <v>378.3112</v>
      </c>
      <c r="H169" s="59" t="n">
        <v>1</v>
      </c>
      <c r="I169" s="59" t="n">
        <v>378.3112</v>
      </c>
      <c r="J169" s="59" t="n">
        <f aca="false">L169/K169</f>
        <v>240.16892</v>
      </c>
      <c r="K169" s="59" t="n">
        <v>1</v>
      </c>
      <c r="L169" s="59" t="n">
        <v>240.16892</v>
      </c>
      <c r="M169" s="59" t="n">
        <v>1</v>
      </c>
      <c r="N169" s="59" t="n">
        <v>240.16892</v>
      </c>
      <c r="O169" s="58" t="s">
        <v>59</v>
      </c>
      <c r="P169" s="58" t="s">
        <v>594</v>
      </c>
      <c r="Q169" s="59" t="n">
        <f aca="false">H169-K169</f>
        <v>0</v>
      </c>
      <c r="R169" s="59" t="n">
        <f aca="false">I169-L169</f>
        <v>138.14228</v>
      </c>
      <c r="S169" s="59" t="n">
        <v>138.14108</v>
      </c>
      <c r="T169" s="60" t="n">
        <f aca="false">J169/E169-1</f>
        <v>-0.365153128386773</v>
      </c>
      <c r="U169" s="58" t="s">
        <v>595</v>
      </c>
      <c r="V169" s="58"/>
    </row>
    <row r="170" customFormat="false" ht="248.1" hidden="false" customHeight="true" outlineLevel="0" collapsed="false">
      <c r="A170" s="58" t="s">
        <v>596</v>
      </c>
      <c r="B170" s="58" t="s">
        <v>597</v>
      </c>
      <c r="C170" s="58" t="s">
        <v>419</v>
      </c>
      <c r="D170" s="58" t="s">
        <v>59</v>
      </c>
      <c r="E170" s="59" t="n">
        <v>366.87</v>
      </c>
      <c r="F170" s="59" t="n">
        <v>1</v>
      </c>
      <c r="G170" s="59" t="n">
        <v>366.8668</v>
      </c>
      <c r="H170" s="59" t="n">
        <v>1</v>
      </c>
      <c r="I170" s="59" t="n">
        <v>366.8668</v>
      </c>
      <c r="J170" s="59" t="n">
        <f aca="false">L170/K170</f>
        <v>238.49388</v>
      </c>
      <c r="K170" s="59" t="n">
        <v>1</v>
      </c>
      <c r="L170" s="59" t="n">
        <v>238.49388</v>
      </c>
      <c r="M170" s="59" t="n">
        <v>1</v>
      </c>
      <c r="N170" s="59" t="n">
        <v>238.49388</v>
      </c>
      <c r="O170" s="58" t="s">
        <v>59</v>
      </c>
      <c r="P170" s="58" t="s">
        <v>598</v>
      </c>
      <c r="Q170" s="59" t="n">
        <f aca="false">H170-K170</f>
        <v>0</v>
      </c>
      <c r="R170" s="59" t="n">
        <f aca="false">I170-L170</f>
        <v>128.37292</v>
      </c>
      <c r="S170" s="59" t="n">
        <v>128.37</v>
      </c>
      <c r="T170" s="60" t="n">
        <f aca="false">J170/E170-1</f>
        <v>-0.349922642898029</v>
      </c>
      <c r="U170" s="58" t="s">
        <v>599</v>
      </c>
      <c r="V170" s="58"/>
    </row>
    <row r="171" customFormat="false" ht="298.5" hidden="false" customHeight="false" outlineLevel="0" collapsed="false">
      <c r="A171" s="58" t="s">
        <v>600</v>
      </c>
      <c r="B171" s="58" t="s">
        <v>601</v>
      </c>
      <c r="C171" s="58" t="s">
        <v>419</v>
      </c>
      <c r="D171" s="58" t="s">
        <v>59</v>
      </c>
      <c r="E171" s="59" t="n">
        <v>370.87</v>
      </c>
      <c r="F171" s="59" t="n">
        <v>1</v>
      </c>
      <c r="G171" s="59" t="n">
        <v>370.872</v>
      </c>
      <c r="H171" s="59" t="n">
        <v>1</v>
      </c>
      <c r="I171" s="59" t="n">
        <v>370.872</v>
      </c>
      <c r="J171" s="59" t="n">
        <f aca="false">L171/K171</f>
        <v>248.21</v>
      </c>
      <c r="K171" s="59" t="n">
        <v>1</v>
      </c>
      <c r="L171" s="59" t="n">
        <f aca="false">249.61-1.4</f>
        <v>248.21</v>
      </c>
      <c r="M171" s="59" t="n">
        <v>1</v>
      </c>
      <c r="N171" s="59" t="n">
        <f aca="false">249.61-1.4</f>
        <v>248.21</v>
      </c>
      <c r="O171" s="58" t="s">
        <v>59</v>
      </c>
      <c r="P171" s="58" t="s">
        <v>602</v>
      </c>
      <c r="Q171" s="59" t="n">
        <f aca="false">H171-K171</f>
        <v>0</v>
      </c>
      <c r="R171" s="59" t="n">
        <f aca="false">I171-L171</f>
        <v>122.662</v>
      </c>
      <c r="S171" s="59" t="n">
        <v>122.66</v>
      </c>
      <c r="T171" s="60" t="n">
        <f aca="false">J171/E171-1</f>
        <v>-0.330735837355408</v>
      </c>
      <c r="U171" s="58" t="s">
        <v>603</v>
      </c>
      <c r="V171" s="58"/>
    </row>
    <row r="172" customFormat="false" ht="298.5" hidden="false" customHeight="false" outlineLevel="0" collapsed="false">
      <c r="A172" s="58" t="s">
        <v>604</v>
      </c>
      <c r="B172" s="58" t="s">
        <v>605</v>
      </c>
      <c r="C172" s="58" t="s">
        <v>419</v>
      </c>
      <c r="D172" s="58" t="s">
        <v>59</v>
      </c>
      <c r="E172" s="59" t="n">
        <v>356.5</v>
      </c>
      <c r="F172" s="59" t="n">
        <v>1</v>
      </c>
      <c r="G172" s="59" t="n">
        <v>356.5</v>
      </c>
      <c r="H172" s="59" t="n">
        <v>1</v>
      </c>
      <c r="I172" s="59" t="n">
        <v>356.5</v>
      </c>
      <c r="J172" s="59" t="n">
        <f aca="false">L172/K172</f>
        <v>238.10163</v>
      </c>
      <c r="K172" s="59" t="n">
        <v>1</v>
      </c>
      <c r="L172" s="59" t="n">
        <v>238.10163</v>
      </c>
      <c r="M172" s="59" t="n">
        <v>1</v>
      </c>
      <c r="N172" s="59" t="n">
        <v>238.10163</v>
      </c>
      <c r="O172" s="58" t="s">
        <v>59</v>
      </c>
      <c r="P172" s="58" t="s">
        <v>606</v>
      </c>
      <c r="Q172" s="59" t="n">
        <f aca="false">H172-K172</f>
        <v>0</v>
      </c>
      <c r="R172" s="59" t="n">
        <f aca="false">I172-L172</f>
        <v>118.39837</v>
      </c>
      <c r="S172" s="59" t="n">
        <v>118.39837</v>
      </c>
      <c r="T172" s="60" t="n">
        <f aca="false">J172/E172-1</f>
        <v>-0.332113239831697</v>
      </c>
      <c r="U172" s="58" t="s">
        <v>599</v>
      </c>
      <c r="V172" s="58"/>
    </row>
    <row r="173" customFormat="false" ht="298.5" hidden="false" customHeight="false" outlineLevel="0" collapsed="false">
      <c r="A173" s="58" t="s">
        <v>607</v>
      </c>
      <c r="B173" s="58" t="s">
        <v>608</v>
      </c>
      <c r="C173" s="58" t="s">
        <v>419</v>
      </c>
      <c r="D173" s="58" t="s">
        <v>59</v>
      </c>
      <c r="E173" s="59" t="n">
        <v>354.57</v>
      </c>
      <c r="F173" s="59" t="n">
        <v>1</v>
      </c>
      <c r="G173" s="59" t="n">
        <v>354.5704</v>
      </c>
      <c r="H173" s="59" t="n">
        <v>1</v>
      </c>
      <c r="I173" s="59" t="n">
        <v>354.5704</v>
      </c>
      <c r="J173" s="59" t="n">
        <f aca="false">L173/K173</f>
        <v>238.05419</v>
      </c>
      <c r="K173" s="59" t="n">
        <v>1</v>
      </c>
      <c r="L173" s="59" t="n">
        <v>238.05419</v>
      </c>
      <c r="M173" s="59" t="n">
        <v>1</v>
      </c>
      <c r="N173" s="59" t="n">
        <v>238.05419</v>
      </c>
      <c r="O173" s="58" t="s">
        <v>59</v>
      </c>
      <c r="P173" s="58" t="s">
        <v>609</v>
      </c>
      <c r="Q173" s="59" t="n">
        <f aca="false">H173-K173</f>
        <v>0</v>
      </c>
      <c r="R173" s="59" t="n">
        <f aca="false">I173-L173</f>
        <v>116.51621</v>
      </c>
      <c r="S173" s="59" t="n">
        <v>116.51581</v>
      </c>
      <c r="T173" s="60" t="n">
        <f aca="false">J173/E173-1</f>
        <v>-0.328611585864568</v>
      </c>
      <c r="U173" s="58" t="s">
        <v>599</v>
      </c>
      <c r="V173" s="58"/>
    </row>
    <row r="174" customFormat="false" ht="298.5" hidden="false" customHeight="false" outlineLevel="0" collapsed="false">
      <c r="A174" s="58" t="s">
        <v>610</v>
      </c>
      <c r="B174" s="58" t="s">
        <v>611</v>
      </c>
      <c r="C174" s="58" t="s">
        <v>419</v>
      </c>
      <c r="D174" s="58" t="s">
        <v>59</v>
      </c>
      <c r="E174" s="59" t="n">
        <v>281.834</v>
      </c>
      <c r="F174" s="59" t="n">
        <v>2</v>
      </c>
      <c r="G174" s="59" t="n">
        <v>563.6692</v>
      </c>
      <c r="H174" s="59" t="n">
        <v>2</v>
      </c>
      <c r="I174" s="59" t="n">
        <v>563.6692</v>
      </c>
      <c r="J174" s="59" t="n">
        <f aca="false">L174/K174</f>
        <v>215.815845</v>
      </c>
      <c r="K174" s="59" t="n">
        <v>2</v>
      </c>
      <c r="L174" s="59" t="n">
        <v>431.63169</v>
      </c>
      <c r="M174" s="59" t="n">
        <v>2</v>
      </c>
      <c r="N174" s="59" t="n">
        <v>431.63169</v>
      </c>
      <c r="O174" s="58" t="s">
        <v>59</v>
      </c>
      <c r="P174" s="58" t="s">
        <v>612</v>
      </c>
      <c r="Q174" s="59" t="n">
        <f aca="false">H174-K174</f>
        <v>0</v>
      </c>
      <c r="R174" s="59" t="n">
        <f aca="false">I174-L174</f>
        <v>132.03751</v>
      </c>
      <c r="S174" s="59" t="n">
        <v>132.03631</v>
      </c>
      <c r="T174" s="60" t="n">
        <f aca="false">J174/E174-1</f>
        <v>-0.234244821419701</v>
      </c>
      <c r="U174" s="58" t="s">
        <v>599</v>
      </c>
      <c r="V174" s="58"/>
    </row>
    <row r="175" customFormat="false" ht="298.5" hidden="false" customHeight="false" outlineLevel="0" collapsed="false">
      <c r="A175" s="58" t="s">
        <v>613</v>
      </c>
      <c r="B175" s="58" t="s">
        <v>614</v>
      </c>
      <c r="C175" s="58" t="s">
        <v>419</v>
      </c>
      <c r="D175" s="58" t="s">
        <v>59</v>
      </c>
      <c r="E175" s="59" t="n">
        <v>218.98</v>
      </c>
      <c r="F175" s="59" t="n">
        <v>1</v>
      </c>
      <c r="G175" s="59" t="n">
        <v>218.98</v>
      </c>
      <c r="H175" s="59" t="n">
        <v>1</v>
      </c>
      <c r="I175" s="59" t="n">
        <v>218.98</v>
      </c>
      <c r="J175" s="59" t="n">
        <f aca="false">L175/K175</f>
        <v>200.34909</v>
      </c>
      <c r="K175" s="59" t="n">
        <v>1</v>
      </c>
      <c r="L175" s="59" t="n">
        <v>200.34909</v>
      </c>
      <c r="M175" s="59" t="n">
        <v>1</v>
      </c>
      <c r="N175" s="59" t="n">
        <v>200.34909</v>
      </c>
      <c r="O175" s="58" t="s">
        <v>59</v>
      </c>
      <c r="P175" s="58" t="s">
        <v>615</v>
      </c>
      <c r="Q175" s="59" t="n">
        <f aca="false">H175-K175</f>
        <v>0</v>
      </c>
      <c r="R175" s="59" t="n">
        <f aca="false">I175-L175</f>
        <v>18.63091</v>
      </c>
      <c r="S175" s="59" t="n">
        <v>18.63091</v>
      </c>
      <c r="T175" s="60" t="n">
        <f aca="false">J175/E175-1</f>
        <v>-0.0850804183030414</v>
      </c>
      <c r="U175" s="58" t="s">
        <v>616</v>
      </c>
      <c r="V175" s="58"/>
    </row>
    <row r="176" customFormat="false" ht="282.2" hidden="false" customHeight="false" outlineLevel="0" collapsed="false">
      <c r="A176" s="58" t="s">
        <v>617</v>
      </c>
      <c r="B176" s="58" t="s">
        <v>618</v>
      </c>
      <c r="C176" s="58" t="s">
        <v>419</v>
      </c>
      <c r="D176" s="58" t="s">
        <v>59</v>
      </c>
      <c r="E176" s="59" t="n">
        <v>339.72</v>
      </c>
      <c r="F176" s="59" t="n">
        <v>1</v>
      </c>
      <c r="G176" s="59" t="n">
        <v>339.72</v>
      </c>
      <c r="H176" s="59" t="n">
        <v>1</v>
      </c>
      <c r="I176" s="59" t="n">
        <v>339.72</v>
      </c>
      <c r="J176" s="59" t="n">
        <f aca="false">L176/K176</f>
        <v>244.61784</v>
      </c>
      <c r="K176" s="59" t="n">
        <v>1</v>
      </c>
      <c r="L176" s="59" t="n">
        <v>244.61784</v>
      </c>
      <c r="M176" s="59" t="n">
        <v>1</v>
      </c>
      <c r="N176" s="59" t="n">
        <v>244.61784</v>
      </c>
      <c r="O176" s="58" t="s">
        <v>59</v>
      </c>
      <c r="P176" s="58" t="s">
        <v>619</v>
      </c>
      <c r="Q176" s="59" t="n">
        <f aca="false">H176-K176</f>
        <v>0</v>
      </c>
      <c r="R176" s="59" t="n">
        <f aca="false">I176-L176</f>
        <v>95.10216</v>
      </c>
      <c r="S176" s="59" t="n">
        <v>95.10216</v>
      </c>
      <c r="T176" s="60" t="n">
        <f aca="false">J176/E176-1</f>
        <v>-0.279942776404098</v>
      </c>
      <c r="U176" s="58" t="s">
        <v>620</v>
      </c>
      <c r="V176" s="59"/>
    </row>
    <row r="177" customFormat="false" ht="126.85" hidden="false" customHeight="false" outlineLevel="0" collapsed="false">
      <c r="A177" s="58" t="s">
        <v>621</v>
      </c>
      <c r="B177" s="58" t="s">
        <v>622</v>
      </c>
      <c r="C177" s="58" t="s">
        <v>419</v>
      </c>
      <c r="D177" s="58" t="s">
        <v>59</v>
      </c>
      <c r="E177" s="59" t="n">
        <v>31.09</v>
      </c>
      <c r="F177" s="59" t="n">
        <v>1</v>
      </c>
      <c r="G177" s="59" t="n">
        <v>31.0917</v>
      </c>
      <c r="H177" s="59" t="n">
        <v>1</v>
      </c>
      <c r="I177" s="59" t="n">
        <v>31.0917</v>
      </c>
      <c r="J177" s="59" t="n">
        <f aca="false">L177/K177</f>
        <v>23.23633</v>
      </c>
      <c r="K177" s="59" t="n">
        <v>1</v>
      </c>
      <c r="L177" s="59" t="n">
        <v>23.23633</v>
      </c>
      <c r="M177" s="59" t="n">
        <v>1</v>
      </c>
      <c r="N177" s="59" t="n">
        <v>23.23633</v>
      </c>
      <c r="O177" s="58" t="s">
        <v>59</v>
      </c>
      <c r="P177" s="58" t="s">
        <v>623</v>
      </c>
      <c r="Q177" s="59" t="n">
        <f aca="false">H177-K177</f>
        <v>0</v>
      </c>
      <c r="R177" s="59" t="n">
        <f aca="false">I177-L177</f>
        <v>7.85537</v>
      </c>
      <c r="S177" s="59" t="n">
        <v>7.86</v>
      </c>
      <c r="T177" s="60" t="n">
        <f aca="false">J177/E177-1</f>
        <v>-0.252610807333548</v>
      </c>
      <c r="U177" s="58" t="s">
        <v>624</v>
      </c>
      <c r="V177" s="58"/>
    </row>
    <row r="178" customFormat="false" ht="124.8" hidden="false" customHeight="false" outlineLevel="0" collapsed="false">
      <c r="A178" s="58" t="s">
        <v>625</v>
      </c>
      <c r="B178" s="58" t="s">
        <v>626</v>
      </c>
      <c r="C178" s="58" t="s">
        <v>419</v>
      </c>
      <c r="D178" s="58" t="s">
        <v>59</v>
      </c>
      <c r="E178" s="59" t="n">
        <v>30.72</v>
      </c>
      <c r="F178" s="59" t="n">
        <v>1</v>
      </c>
      <c r="G178" s="59" t="n">
        <v>30.7196</v>
      </c>
      <c r="H178" s="59" t="n">
        <v>1</v>
      </c>
      <c r="I178" s="59" t="n">
        <v>30.7196</v>
      </c>
      <c r="J178" s="59" t="n">
        <f aca="false">L178/K178</f>
        <v>23.23633</v>
      </c>
      <c r="K178" s="59" t="n">
        <v>1</v>
      </c>
      <c r="L178" s="59" t="n">
        <v>23.23633</v>
      </c>
      <c r="M178" s="59" t="n">
        <v>1</v>
      </c>
      <c r="N178" s="59" t="n">
        <v>23.23633</v>
      </c>
      <c r="O178" s="58" t="s">
        <v>59</v>
      </c>
      <c r="P178" s="58" t="s">
        <v>627</v>
      </c>
      <c r="Q178" s="59" t="n">
        <f aca="false">H178-K178</f>
        <v>0</v>
      </c>
      <c r="R178" s="59" t="n">
        <f aca="false">I178-L178</f>
        <v>7.48327</v>
      </c>
      <c r="S178" s="59" t="n">
        <v>7.48367</v>
      </c>
      <c r="T178" s="60" t="n">
        <f aca="false">J178/E178-1</f>
        <v>-0.243609049479167</v>
      </c>
      <c r="U178" s="58" t="s">
        <v>624</v>
      </c>
      <c r="V178" s="58"/>
    </row>
    <row r="179" customFormat="false" ht="126.85" hidden="false" customHeight="false" outlineLevel="0" collapsed="false">
      <c r="A179" s="58" t="s">
        <v>628</v>
      </c>
      <c r="B179" s="58" t="s">
        <v>629</v>
      </c>
      <c r="C179" s="58" t="s">
        <v>419</v>
      </c>
      <c r="D179" s="58" t="s">
        <v>59</v>
      </c>
      <c r="E179" s="59" t="n">
        <v>29.73</v>
      </c>
      <c r="F179" s="59" t="n">
        <v>2</v>
      </c>
      <c r="G179" s="59" t="n">
        <v>59.4558</v>
      </c>
      <c r="H179" s="59" t="n">
        <v>2</v>
      </c>
      <c r="I179" s="59" t="n">
        <v>59.4558</v>
      </c>
      <c r="J179" s="59" t="n">
        <f aca="false">L179/K179</f>
        <v>22.447055</v>
      </c>
      <c r="K179" s="59" t="n">
        <v>2</v>
      </c>
      <c r="L179" s="59" t="n">
        <v>44.89411</v>
      </c>
      <c r="M179" s="59" t="n">
        <v>2</v>
      </c>
      <c r="N179" s="59" t="n">
        <v>44.89411</v>
      </c>
      <c r="O179" s="58" t="s">
        <v>59</v>
      </c>
      <c r="P179" s="58" t="s">
        <v>630</v>
      </c>
      <c r="Q179" s="59" t="n">
        <f aca="false">H179-K179</f>
        <v>0</v>
      </c>
      <c r="R179" s="59" t="n">
        <f aca="false">I179-L179</f>
        <v>14.56169</v>
      </c>
      <c r="S179" s="59" t="n">
        <v>14.56</v>
      </c>
      <c r="T179" s="60" t="n">
        <f aca="false">J179/E179-1</f>
        <v>-0.244969559367642</v>
      </c>
      <c r="U179" s="58" t="s">
        <v>624</v>
      </c>
      <c r="V179" s="58"/>
    </row>
    <row r="180" customFormat="false" ht="124.8" hidden="false" customHeight="false" outlineLevel="0" collapsed="false">
      <c r="A180" s="58" t="s">
        <v>631</v>
      </c>
      <c r="B180" s="58" t="s">
        <v>632</v>
      </c>
      <c r="C180" s="58" t="s">
        <v>419</v>
      </c>
      <c r="D180" s="58" t="s">
        <v>59</v>
      </c>
      <c r="E180" s="59" t="n">
        <v>30.19</v>
      </c>
      <c r="F180" s="59" t="n">
        <v>2</v>
      </c>
      <c r="G180" s="59" t="n">
        <v>60.382</v>
      </c>
      <c r="H180" s="59" t="n">
        <v>2</v>
      </c>
      <c r="I180" s="59" t="n">
        <v>60.382</v>
      </c>
      <c r="J180" s="59" t="n">
        <f aca="false">L180/K180</f>
        <v>22.451565</v>
      </c>
      <c r="K180" s="59" t="n">
        <v>2</v>
      </c>
      <c r="L180" s="59" t="n">
        <v>44.90313</v>
      </c>
      <c r="M180" s="59" t="n">
        <v>2</v>
      </c>
      <c r="N180" s="59" t="n">
        <v>44.90313</v>
      </c>
      <c r="O180" s="58" t="s">
        <v>59</v>
      </c>
      <c r="P180" s="58" t="s">
        <v>633</v>
      </c>
      <c r="Q180" s="59" t="n">
        <f aca="false">H180-K180</f>
        <v>0</v>
      </c>
      <c r="R180" s="59" t="n">
        <f aca="false">I180-L180</f>
        <v>15.47887</v>
      </c>
      <c r="S180" s="59" t="n">
        <v>15.47687</v>
      </c>
      <c r="T180" s="60" t="n">
        <f aca="false">J180/E180-1</f>
        <v>-0.256324445180523</v>
      </c>
      <c r="U180" s="58" t="s">
        <v>624</v>
      </c>
      <c r="V180" s="58"/>
    </row>
    <row r="181" customFormat="false" ht="126.85" hidden="false" customHeight="false" outlineLevel="0" collapsed="false">
      <c r="A181" s="58" t="s">
        <v>634</v>
      </c>
      <c r="B181" s="58" t="s">
        <v>635</v>
      </c>
      <c r="C181" s="58" t="s">
        <v>419</v>
      </c>
      <c r="D181" s="58" t="s">
        <v>59</v>
      </c>
      <c r="E181" s="59" t="n">
        <v>29.49</v>
      </c>
      <c r="F181" s="59" t="n">
        <v>2</v>
      </c>
      <c r="G181" s="59" t="n">
        <v>58.9868</v>
      </c>
      <c r="H181" s="59" t="n">
        <v>2</v>
      </c>
      <c r="I181" s="59" t="n">
        <v>58.9868</v>
      </c>
      <c r="J181" s="59" t="n">
        <f aca="false">L181/K181</f>
        <v>20.374905</v>
      </c>
      <c r="K181" s="59" t="n">
        <v>2</v>
      </c>
      <c r="L181" s="59" t="n">
        <v>40.74981</v>
      </c>
      <c r="M181" s="59" t="n">
        <v>2</v>
      </c>
      <c r="N181" s="59" t="n">
        <v>40.74981</v>
      </c>
      <c r="O181" s="58" t="s">
        <v>59</v>
      </c>
      <c r="P181" s="58" t="s">
        <v>636</v>
      </c>
      <c r="Q181" s="59" t="n">
        <f aca="false">H181-K181</f>
        <v>0</v>
      </c>
      <c r="R181" s="59" t="n">
        <f aca="false">I181-L181</f>
        <v>18.23699</v>
      </c>
      <c r="S181" s="59" t="n">
        <v>18.24</v>
      </c>
      <c r="T181" s="60" t="n">
        <f aca="false">J181/E181-1</f>
        <v>-0.309091047812818</v>
      </c>
      <c r="U181" s="58" t="s">
        <v>624</v>
      </c>
      <c r="V181" s="58"/>
    </row>
    <row r="182" customFormat="false" ht="234.7" hidden="false" customHeight="false" outlineLevel="0" collapsed="false">
      <c r="A182" s="58" t="s">
        <v>637</v>
      </c>
      <c r="B182" s="58" t="s">
        <v>638</v>
      </c>
      <c r="C182" s="58" t="s">
        <v>419</v>
      </c>
      <c r="D182" s="58" t="s">
        <v>59</v>
      </c>
      <c r="E182" s="59" t="n">
        <v>35.32</v>
      </c>
      <c r="F182" s="59" t="n">
        <v>1</v>
      </c>
      <c r="G182" s="59" t="n">
        <v>35.32</v>
      </c>
      <c r="H182" s="59" t="n">
        <v>1</v>
      </c>
      <c r="I182" s="59" t="n">
        <v>35.32</v>
      </c>
      <c r="J182" s="59" t="n">
        <f aca="false">L182/K182</f>
        <v>25.77094</v>
      </c>
      <c r="K182" s="59" t="n">
        <v>1</v>
      </c>
      <c r="L182" s="59" t="n">
        <v>25.77094</v>
      </c>
      <c r="M182" s="59" t="n">
        <v>1</v>
      </c>
      <c r="N182" s="59" t="n">
        <v>25.77094</v>
      </c>
      <c r="O182" s="58" t="s">
        <v>59</v>
      </c>
      <c r="P182" s="58" t="s">
        <v>639</v>
      </c>
      <c r="Q182" s="59" t="n">
        <f aca="false">H182-K182</f>
        <v>0</v>
      </c>
      <c r="R182" s="59" t="n">
        <f aca="false">I182-L182</f>
        <v>9.54906</v>
      </c>
      <c r="S182" s="59" t="n">
        <v>9.54906</v>
      </c>
      <c r="T182" s="60" t="n">
        <f aca="false">J182/E182-1</f>
        <v>-0.270358437146093</v>
      </c>
      <c r="U182" s="58" t="s">
        <v>640</v>
      </c>
      <c r="V182" s="58"/>
    </row>
    <row r="183" customFormat="false" ht="267.9" hidden="false" customHeight="false" outlineLevel="0" collapsed="false">
      <c r="A183" s="58" t="s">
        <v>641</v>
      </c>
      <c r="B183" s="58" t="s">
        <v>642</v>
      </c>
      <c r="C183" s="58" t="s">
        <v>419</v>
      </c>
      <c r="D183" s="58" t="s">
        <v>59</v>
      </c>
      <c r="E183" s="59" t="n">
        <v>131.6</v>
      </c>
      <c r="F183" s="59" t="n">
        <v>1</v>
      </c>
      <c r="G183" s="59" t="n">
        <v>131.6</v>
      </c>
      <c r="H183" s="59" t="n">
        <v>1</v>
      </c>
      <c r="I183" s="59" t="n">
        <v>131.6</v>
      </c>
      <c r="J183" s="59" t="n">
        <f aca="false">L183/K183</f>
        <v>67.06525</v>
      </c>
      <c r="K183" s="59" t="n">
        <v>1</v>
      </c>
      <c r="L183" s="59" t="n">
        <v>67.06525</v>
      </c>
      <c r="M183" s="59" t="n">
        <v>1</v>
      </c>
      <c r="N183" s="59" t="n">
        <v>67.06525</v>
      </c>
      <c r="O183" s="58" t="s">
        <v>59</v>
      </c>
      <c r="P183" s="58" t="s">
        <v>643</v>
      </c>
      <c r="Q183" s="59" t="n">
        <f aca="false">H183-K183</f>
        <v>0</v>
      </c>
      <c r="R183" s="59" t="n">
        <f aca="false">I183-L183</f>
        <v>64.53475</v>
      </c>
      <c r="S183" s="59" t="n">
        <v>64.53475</v>
      </c>
      <c r="T183" s="60" t="n">
        <f aca="false">J183/E183-1</f>
        <v>-0.490385638297872</v>
      </c>
      <c r="U183" s="58" t="s">
        <v>644</v>
      </c>
      <c r="V183" s="58"/>
    </row>
    <row r="184" customFormat="false" ht="282.2" hidden="false" customHeight="false" outlineLevel="0" collapsed="false">
      <c r="A184" s="58" t="s">
        <v>645</v>
      </c>
      <c r="B184" s="58" t="s">
        <v>646</v>
      </c>
      <c r="C184" s="58" t="s">
        <v>419</v>
      </c>
      <c r="D184" s="58" t="s">
        <v>59</v>
      </c>
      <c r="E184" s="59" t="n">
        <v>145.1421</v>
      </c>
      <c r="F184" s="59" t="n">
        <v>1</v>
      </c>
      <c r="G184" s="59" t="n">
        <v>145.1421</v>
      </c>
      <c r="H184" s="59" t="n">
        <v>1</v>
      </c>
      <c r="I184" s="59" t="n">
        <v>145.1421</v>
      </c>
      <c r="J184" s="59" t="n">
        <f aca="false">L184/K184</f>
        <v>73.35586</v>
      </c>
      <c r="K184" s="59" t="n">
        <v>1</v>
      </c>
      <c r="L184" s="59" t="n">
        <v>73.35586</v>
      </c>
      <c r="M184" s="59" t="n">
        <v>1</v>
      </c>
      <c r="N184" s="59" t="n">
        <v>73.35586</v>
      </c>
      <c r="O184" s="58" t="s">
        <v>59</v>
      </c>
      <c r="P184" s="58" t="s">
        <v>647</v>
      </c>
      <c r="Q184" s="59" t="n">
        <f aca="false">H184-K184</f>
        <v>0</v>
      </c>
      <c r="R184" s="59" t="n">
        <f aca="false">I184-L184</f>
        <v>71.78624</v>
      </c>
      <c r="S184" s="59" t="n">
        <v>71.78624</v>
      </c>
      <c r="T184" s="60" t="n">
        <f aca="false">J184/E184-1</f>
        <v>-0.494592816281423</v>
      </c>
      <c r="U184" s="58" t="s">
        <v>648</v>
      </c>
      <c r="V184" s="58"/>
    </row>
    <row r="185" customFormat="false" ht="282.2" hidden="false" customHeight="false" outlineLevel="0" collapsed="false">
      <c r="A185" s="58" t="s">
        <v>649</v>
      </c>
      <c r="B185" s="58" t="s">
        <v>650</v>
      </c>
      <c r="C185" s="58" t="s">
        <v>419</v>
      </c>
      <c r="D185" s="58" t="s">
        <v>59</v>
      </c>
      <c r="E185" s="59" t="n">
        <v>141.04773</v>
      </c>
      <c r="F185" s="59" t="n">
        <v>1</v>
      </c>
      <c r="G185" s="59" t="n">
        <v>141.04773</v>
      </c>
      <c r="H185" s="59" t="n">
        <v>1</v>
      </c>
      <c r="I185" s="59" t="n">
        <v>141.04773</v>
      </c>
      <c r="J185" s="59" t="n">
        <f aca="false">L185/K185</f>
        <v>75.69409</v>
      </c>
      <c r="K185" s="59" t="n">
        <v>1</v>
      </c>
      <c r="L185" s="59" t="n">
        <v>75.69409</v>
      </c>
      <c r="M185" s="59" t="n">
        <v>1</v>
      </c>
      <c r="N185" s="59" t="n">
        <v>75.69409</v>
      </c>
      <c r="O185" s="58" t="s">
        <v>59</v>
      </c>
      <c r="P185" s="58" t="s">
        <v>651</v>
      </c>
      <c r="Q185" s="59" t="n">
        <f aca="false">H185-K185</f>
        <v>0</v>
      </c>
      <c r="R185" s="59" t="n">
        <f aca="false">I185-L185</f>
        <v>65.35364</v>
      </c>
      <c r="S185" s="59" t="n">
        <v>65.35364</v>
      </c>
      <c r="T185" s="60" t="n">
        <f aca="false">J185/E185-1</f>
        <v>-0.463344145985192</v>
      </c>
      <c r="U185" s="58" t="s">
        <v>652</v>
      </c>
      <c r="V185" s="58"/>
    </row>
    <row r="186" customFormat="false" ht="282.2" hidden="false" customHeight="false" outlineLevel="0" collapsed="false">
      <c r="A186" s="58" t="s">
        <v>653</v>
      </c>
      <c r="B186" s="58" t="s">
        <v>654</v>
      </c>
      <c r="C186" s="58" t="s">
        <v>419</v>
      </c>
      <c r="D186" s="58" t="s">
        <v>655</v>
      </c>
      <c r="E186" s="59" t="n">
        <v>126.13956</v>
      </c>
      <c r="F186" s="59" t="n">
        <v>1</v>
      </c>
      <c r="G186" s="59" t="n">
        <v>126.13956</v>
      </c>
      <c r="H186" s="59" t="n">
        <v>1</v>
      </c>
      <c r="I186" s="59" t="n">
        <v>126.13956</v>
      </c>
      <c r="J186" s="59" t="n">
        <f aca="false">L186/K186</f>
        <v>65.57118</v>
      </c>
      <c r="K186" s="59" t="n">
        <v>1</v>
      </c>
      <c r="L186" s="59" t="n">
        <v>65.57118</v>
      </c>
      <c r="M186" s="59" t="n">
        <v>1</v>
      </c>
      <c r="N186" s="59" t="n">
        <v>65.57118</v>
      </c>
      <c r="O186" s="58" t="s">
        <v>655</v>
      </c>
      <c r="P186" s="58" t="s">
        <v>656</v>
      </c>
      <c r="Q186" s="59" t="n">
        <f aca="false">H186-K186</f>
        <v>0</v>
      </c>
      <c r="R186" s="59" t="n">
        <f aca="false">I186-L186</f>
        <v>60.56838</v>
      </c>
      <c r="S186" s="59" t="n">
        <v>60.56838</v>
      </c>
      <c r="T186" s="60" t="n">
        <f aca="false">J186/E186-1</f>
        <v>-0.480169583594552</v>
      </c>
      <c r="U186" s="58" t="s">
        <v>652</v>
      </c>
      <c r="V186" s="58"/>
    </row>
    <row r="187" customFormat="false" ht="203.5" hidden="false" customHeight="false" outlineLevel="0" collapsed="false">
      <c r="A187" s="58" t="s">
        <v>657</v>
      </c>
      <c r="B187" s="58" t="s">
        <v>658</v>
      </c>
      <c r="C187" s="58" t="s">
        <v>419</v>
      </c>
      <c r="D187" s="58" t="s">
        <v>59</v>
      </c>
      <c r="E187" s="59" t="n">
        <v>51.41513</v>
      </c>
      <c r="F187" s="59" t="n">
        <v>1</v>
      </c>
      <c r="G187" s="59" t="n">
        <v>51.41513</v>
      </c>
      <c r="H187" s="59" t="n">
        <v>1</v>
      </c>
      <c r="I187" s="59" t="n">
        <v>51.41513</v>
      </c>
      <c r="J187" s="59" t="n">
        <f aca="false">L187/K187</f>
        <v>13.1892</v>
      </c>
      <c r="K187" s="59" t="n">
        <v>1</v>
      </c>
      <c r="L187" s="59" t="n">
        <v>13.1892</v>
      </c>
      <c r="M187" s="59" t="n">
        <v>1</v>
      </c>
      <c r="N187" s="59" t="n">
        <v>13.1892</v>
      </c>
      <c r="O187" s="58" t="s">
        <v>59</v>
      </c>
      <c r="P187" s="58" t="s">
        <v>659</v>
      </c>
      <c r="Q187" s="59" t="n">
        <f aca="false">H187-K187</f>
        <v>0</v>
      </c>
      <c r="R187" s="59" t="n">
        <f aca="false">I187-L187</f>
        <v>38.22593</v>
      </c>
      <c r="S187" s="59" t="n">
        <v>38.22593</v>
      </c>
      <c r="T187" s="60" t="n">
        <f aca="false">J187/E187-1</f>
        <v>-0.743476288010942</v>
      </c>
      <c r="U187" s="58" t="s">
        <v>660</v>
      </c>
      <c r="V187" s="58"/>
    </row>
    <row r="188" customFormat="false" ht="265.9" hidden="false" customHeight="false" outlineLevel="0" collapsed="false">
      <c r="A188" s="58" t="s">
        <v>661</v>
      </c>
      <c r="B188" s="58" t="s">
        <v>662</v>
      </c>
      <c r="C188" s="58" t="s">
        <v>419</v>
      </c>
      <c r="D188" s="58" t="s">
        <v>59</v>
      </c>
      <c r="E188" s="59" t="n">
        <v>125.54728</v>
      </c>
      <c r="F188" s="59" t="n">
        <v>1</v>
      </c>
      <c r="G188" s="59" t="n">
        <v>125.54728</v>
      </c>
      <c r="H188" s="59" t="n">
        <v>1</v>
      </c>
      <c r="I188" s="59" t="n">
        <v>125.54728</v>
      </c>
      <c r="J188" s="59" t="n">
        <f aca="false">L188/K188</f>
        <v>66.23238</v>
      </c>
      <c r="K188" s="59" t="n">
        <v>1</v>
      </c>
      <c r="L188" s="59" t="n">
        <v>66.23238</v>
      </c>
      <c r="M188" s="59" t="n">
        <v>1</v>
      </c>
      <c r="N188" s="59" t="n">
        <v>66.23238</v>
      </c>
      <c r="O188" s="58" t="s">
        <v>59</v>
      </c>
      <c r="P188" s="58" t="s">
        <v>663</v>
      </c>
      <c r="Q188" s="59" t="n">
        <f aca="false">H188-K188</f>
        <v>0</v>
      </c>
      <c r="R188" s="59" t="n">
        <f aca="false">I188-L188</f>
        <v>59.3149</v>
      </c>
      <c r="S188" s="59" t="n">
        <v>59.3149</v>
      </c>
      <c r="T188" s="60" t="n">
        <f aca="false">J188/E188-1</f>
        <v>-0.47245069745836</v>
      </c>
      <c r="U188" s="58" t="s">
        <v>644</v>
      </c>
      <c r="V188" s="58"/>
    </row>
    <row r="189" customFormat="false" ht="282.2" hidden="false" customHeight="false" outlineLevel="0" collapsed="false">
      <c r="A189" s="58" t="s">
        <v>664</v>
      </c>
      <c r="B189" s="58" t="s">
        <v>665</v>
      </c>
      <c r="C189" s="58" t="s">
        <v>419</v>
      </c>
      <c r="D189" s="58" t="s">
        <v>59</v>
      </c>
      <c r="E189" s="59" t="n">
        <v>79.78293</v>
      </c>
      <c r="F189" s="59" t="n">
        <v>1</v>
      </c>
      <c r="G189" s="59" t="n">
        <v>79.78293</v>
      </c>
      <c r="H189" s="59" t="n">
        <v>1</v>
      </c>
      <c r="I189" s="59" t="n">
        <v>79.78293</v>
      </c>
      <c r="J189" s="59" t="n">
        <f aca="false">L189/K189</f>
        <v>75.09651</v>
      </c>
      <c r="K189" s="59" t="n">
        <v>1</v>
      </c>
      <c r="L189" s="59" t="n">
        <v>75.09651</v>
      </c>
      <c r="M189" s="59" t="n">
        <v>1</v>
      </c>
      <c r="N189" s="59" t="n">
        <v>75.09651</v>
      </c>
      <c r="O189" s="58" t="s">
        <v>59</v>
      </c>
      <c r="P189" s="58" t="s">
        <v>666</v>
      </c>
      <c r="Q189" s="59" t="n">
        <f aca="false">H189-K189</f>
        <v>0</v>
      </c>
      <c r="R189" s="59" t="n">
        <f aca="false">I189-L189</f>
        <v>4.68642</v>
      </c>
      <c r="S189" s="59" t="n">
        <v>4.68642</v>
      </c>
      <c r="T189" s="60" t="n">
        <f aca="false">J189/E189-1</f>
        <v>-0.0587396326507437</v>
      </c>
      <c r="U189" s="58" t="s">
        <v>652</v>
      </c>
      <c r="V189" s="58"/>
    </row>
    <row r="190" customFormat="false" ht="344.6" hidden="false" customHeight="false" outlineLevel="0" collapsed="false">
      <c r="A190" s="58" t="s">
        <v>667</v>
      </c>
      <c r="B190" s="58" t="s">
        <v>668</v>
      </c>
      <c r="C190" s="58" t="s">
        <v>419</v>
      </c>
      <c r="D190" s="58" t="s">
        <v>59</v>
      </c>
      <c r="E190" s="59" t="n">
        <v>153.66048</v>
      </c>
      <c r="F190" s="59" t="n">
        <v>1</v>
      </c>
      <c r="G190" s="59" t="n">
        <v>153.66048</v>
      </c>
      <c r="H190" s="59" t="n">
        <v>1</v>
      </c>
      <c r="I190" s="59" t="n">
        <v>153.66048</v>
      </c>
      <c r="J190" s="59" t="n">
        <f aca="false">L190/K190</f>
        <v>94.91553</v>
      </c>
      <c r="K190" s="59" t="n">
        <v>1</v>
      </c>
      <c r="L190" s="59" t="n">
        <v>94.91553</v>
      </c>
      <c r="M190" s="59" t="n">
        <v>1</v>
      </c>
      <c r="N190" s="59" t="n">
        <v>94.91553</v>
      </c>
      <c r="O190" s="58" t="s">
        <v>59</v>
      </c>
      <c r="P190" s="58" t="s">
        <v>669</v>
      </c>
      <c r="Q190" s="59" t="n">
        <f aca="false">H190-K190</f>
        <v>0</v>
      </c>
      <c r="R190" s="59" t="n">
        <f aca="false">I190-L190</f>
        <v>58.74495</v>
      </c>
      <c r="S190" s="59" t="n">
        <v>58.74495</v>
      </c>
      <c r="T190" s="60" t="n">
        <f aca="false">J190/E190-1</f>
        <v>-0.382303569531997</v>
      </c>
      <c r="U190" s="58" t="s">
        <v>670</v>
      </c>
      <c r="V190" s="58"/>
    </row>
    <row r="191" customFormat="false" ht="265.9" hidden="false" customHeight="false" outlineLevel="0" collapsed="false">
      <c r="A191" s="58" t="s">
        <v>671</v>
      </c>
      <c r="B191" s="58" t="s">
        <v>672</v>
      </c>
      <c r="C191" s="58" t="s">
        <v>419</v>
      </c>
      <c r="D191" s="58" t="s">
        <v>59</v>
      </c>
      <c r="E191" s="59" t="n">
        <v>131.8292</v>
      </c>
      <c r="F191" s="59" t="n">
        <v>1</v>
      </c>
      <c r="G191" s="59" t="n">
        <v>131.8292</v>
      </c>
      <c r="H191" s="59" t="n">
        <v>1</v>
      </c>
      <c r="I191" s="59" t="n">
        <v>131.8292</v>
      </c>
      <c r="J191" s="59" t="n">
        <f aca="false">L191/K191</f>
        <v>68.4995</v>
      </c>
      <c r="K191" s="59" t="n">
        <v>1</v>
      </c>
      <c r="L191" s="59" t="n">
        <v>68.4995</v>
      </c>
      <c r="M191" s="59" t="n">
        <v>1</v>
      </c>
      <c r="N191" s="59" t="n">
        <v>68.4995</v>
      </c>
      <c r="O191" s="58" t="s">
        <v>59</v>
      </c>
      <c r="P191" s="58" t="s">
        <v>673</v>
      </c>
      <c r="Q191" s="59" t="n">
        <f aca="false">H191-K191</f>
        <v>0</v>
      </c>
      <c r="R191" s="59" t="n">
        <f aca="false">I191-L191</f>
        <v>63.3297</v>
      </c>
      <c r="S191" s="59" t="n">
        <v>63.3297</v>
      </c>
      <c r="T191" s="60" t="n">
        <f aca="false">J191/E191-1</f>
        <v>-0.480392052747039</v>
      </c>
      <c r="U191" s="58" t="s">
        <v>644</v>
      </c>
      <c r="V191" s="58"/>
    </row>
    <row r="192" customFormat="false" ht="265.9" hidden="false" customHeight="false" outlineLevel="0" collapsed="false">
      <c r="A192" s="58" t="s">
        <v>674</v>
      </c>
      <c r="B192" s="58" t="s">
        <v>675</v>
      </c>
      <c r="C192" s="58" t="s">
        <v>419</v>
      </c>
      <c r="D192" s="58" t="s">
        <v>59</v>
      </c>
      <c r="E192" s="59" t="n">
        <v>123.64515</v>
      </c>
      <c r="F192" s="59" t="n">
        <v>1</v>
      </c>
      <c r="G192" s="59" t="n">
        <v>123.64515</v>
      </c>
      <c r="H192" s="59" t="n">
        <v>1</v>
      </c>
      <c r="I192" s="59" t="n">
        <v>123.64515</v>
      </c>
      <c r="J192" s="59" t="n">
        <f aca="false">L192/K192</f>
        <v>62.04104</v>
      </c>
      <c r="K192" s="59" t="n">
        <v>1</v>
      </c>
      <c r="L192" s="59" t="n">
        <v>62.04104</v>
      </c>
      <c r="M192" s="59" t="n">
        <v>1</v>
      </c>
      <c r="N192" s="59" t="n">
        <v>62.04104</v>
      </c>
      <c r="O192" s="58" t="s">
        <v>59</v>
      </c>
      <c r="P192" s="58" t="s">
        <v>676</v>
      </c>
      <c r="Q192" s="59" t="n">
        <f aca="false">H192-K192</f>
        <v>0</v>
      </c>
      <c r="R192" s="59" t="n">
        <f aca="false">I192-L192</f>
        <v>61.60411</v>
      </c>
      <c r="S192" s="59" t="n">
        <v>61.60411</v>
      </c>
      <c r="T192" s="60" t="n">
        <f aca="false">J192/E192-1</f>
        <v>-0.49823312924122</v>
      </c>
      <c r="U192" s="58" t="s">
        <v>644</v>
      </c>
      <c r="V192" s="58"/>
    </row>
    <row r="193" customFormat="false" ht="265.9" hidden="false" customHeight="false" outlineLevel="0" collapsed="false">
      <c r="A193" s="58" t="s">
        <v>677</v>
      </c>
      <c r="B193" s="58" t="s">
        <v>678</v>
      </c>
      <c r="C193" s="58" t="s">
        <v>419</v>
      </c>
      <c r="D193" s="58" t="s">
        <v>59</v>
      </c>
      <c r="E193" s="59" t="n">
        <v>158.85834</v>
      </c>
      <c r="F193" s="59" t="n">
        <v>1</v>
      </c>
      <c r="G193" s="59" t="n">
        <v>158.85834</v>
      </c>
      <c r="H193" s="59" t="n">
        <v>1</v>
      </c>
      <c r="I193" s="59" t="n">
        <v>158.85834</v>
      </c>
      <c r="J193" s="59" t="n">
        <f aca="false">L193/K193</f>
        <v>88.58146</v>
      </c>
      <c r="K193" s="59" t="n">
        <v>1</v>
      </c>
      <c r="L193" s="59" t="n">
        <v>88.58146</v>
      </c>
      <c r="M193" s="59" t="n">
        <v>1</v>
      </c>
      <c r="N193" s="59" t="n">
        <v>88.58146</v>
      </c>
      <c r="O193" s="58" t="s">
        <v>59</v>
      </c>
      <c r="P193" s="58" t="s">
        <v>679</v>
      </c>
      <c r="Q193" s="59" t="n">
        <f aca="false">H193-K193</f>
        <v>0</v>
      </c>
      <c r="R193" s="59" t="n">
        <f aca="false">I193-L193</f>
        <v>70.27688</v>
      </c>
      <c r="S193" s="59" t="n">
        <v>70.27688</v>
      </c>
      <c r="T193" s="60" t="n">
        <f aca="false">J193/E193-1</f>
        <v>-0.442387097838237</v>
      </c>
      <c r="U193" s="58" t="s">
        <v>644</v>
      </c>
      <c r="V193" s="58"/>
    </row>
    <row r="194" customFormat="false" ht="265.9" hidden="false" customHeight="false" outlineLevel="0" collapsed="false">
      <c r="A194" s="58" t="s">
        <v>680</v>
      </c>
      <c r="B194" s="58" t="s">
        <v>681</v>
      </c>
      <c r="C194" s="58" t="s">
        <v>419</v>
      </c>
      <c r="D194" s="58" t="s">
        <v>59</v>
      </c>
      <c r="E194" s="59" t="n">
        <v>134.64186</v>
      </c>
      <c r="F194" s="59" t="n">
        <v>1</v>
      </c>
      <c r="G194" s="59" t="n">
        <v>134.64186</v>
      </c>
      <c r="H194" s="59" t="n">
        <v>1</v>
      </c>
      <c r="I194" s="59" t="n">
        <v>134.64186</v>
      </c>
      <c r="J194" s="59" t="n">
        <f aca="false">L194/K194</f>
        <v>75.58145</v>
      </c>
      <c r="K194" s="59" t="n">
        <v>1</v>
      </c>
      <c r="L194" s="59" t="n">
        <v>75.58145</v>
      </c>
      <c r="M194" s="59" t="n">
        <v>1</v>
      </c>
      <c r="N194" s="59" t="n">
        <v>75.58145</v>
      </c>
      <c r="O194" s="58" t="s">
        <v>59</v>
      </c>
      <c r="P194" s="58" t="s">
        <v>682</v>
      </c>
      <c r="Q194" s="59" t="n">
        <f aca="false">H194-K194</f>
        <v>0</v>
      </c>
      <c r="R194" s="59" t="n">
        <f aca="false">I194-L194</f>
        <v>59.06041</v>
      </c>
      <c r="S194" s="59" t="n">
        <v>59.06041</v>
      </c>
      <c r="T194" s="60" t="n">
        <f aca="false">J194/E194-1</f>
        <v>-0.438648203463618</v>
      </c>
      <c r="U194" s="58" t="s">
        <v>644</v>
      </c>
      <c r="V194" s="58"/>
    </row>
    <row r="195" customFormat="false" ht="329.7" hidden="false" customHeight="false" outlineLevel="0" collapsed="false">
      <c r="A195" s="58" t="s">
        <v>683</v>
      </c>
      <c r="B195" s="58" t="s">
        <v>684</v>
      </c>
      <c r="C195" s="58" t="s">
        <v>419</v>
      </c>
      <c r="D195" s="58" t="s">
        <v>59</v>
      </c>
      <c r="E195" s="59" t="n">
        <v>147.09448</v>
      </c>
      <c r="F195" s="59" t="n">
        <v>1</v>
      </c>
      <c r="G195" s="59" t="n">
        <v>147.09448</v>
      </c>
      <c r="H195" s="59" t="n">
        <v>1</v>
      </c>
      <c r="I195" s="59" t="n">
        <v>147.09448</v>
      </c>
      <c r="J195" s="59" t="n">
        <f aca="false">L195/K195</f>
        <v>75.28569</v>
      </c>
      <c r="K195" s="59" t="n">
        <v>1</v>
      </c>
      <c r="L195" s="59" t="n">
        <v>75.28569</v>
      </c>
      <c r="M195" s="59" t="n">
        <v>1</v>
      </c>
      <c r="N195" s="59" t="n">
        <v>75.28569</v>
      </c>
      <c r="O195" s="58" t="s">
        <v>59</v>
      </c>
      <c r="P195" s="58" t="s">
        <v>685</v>
      </c>
      <c r="Q195" s="59" t="n">
        <f aca="false">H195-K195</f>
        <v>0</v>
      </c>
      <c r="R195" s="59" t="n">
        <f aca="false">I195-L195</f>
        <v>71.80879</v>
      </c>
      <c r="S195" s="59" t="n">
        <v>71.80879</v>
      </c>
      <c r="T195" s="60" t="n">
        <f aca="false">J195/E195-1</f>
        <v>-0.488181405583677</v>
      </c>
      <c r="U195" s="58" t="s">
        <v>686</v>
      </c>
      <c r="V195" s="58"/>
    </row>
    <row r="196" customFormat="false" ht="265.9" hidden="false" customHeight="false" outlineLevel="0" collapsed="false">
      <c r="A196" s="58" t="s">
        <v>687</v>
      </c>
      <c r="B196" s="58" t="s">
        <v>688</v>
      </c>
      <c r="C196" s="58" t="s">
        <v>419</v>
      </c>
      <c r="D196" s="58" t="s">
        <v>59</v>
      </c>
      <c r="E196" s="59" t="n">
        <v>135.89543</v>
      </c>
      <c r="F196" s="59" t="n">
        <v>1</v>
      </c>
      <c r="G196" s="59" t="n">
        <v>135.89543</v>
      </c>
      <c r="H196" s="59" t="n">
        <v>1</v>
      </c>
      <c r="I196" s="59" t="n">
        <v>135.89543</v>
      </c>
      <c r="J196" s="59" t="n">
        <f aca="false">L196/K196</f>
        <v>79.72634</v>
      </c>
      <c r="K196" s="59" t="n">
        <v>1</v>
      </c>
      <c r="L196" s="59" t="n">
        <v>79.72634</v>
      </c>
      <c r="M196" s="59" t="n">
        <v>1</v>
      </c>
      <c r="N196" s="59" t="n">
        <v>79.72634</v>
      </c>
      <c r="O196" s="58" t="s">
        <v>59</v>
      </c>
      <c r="P196" s="58" t="s">
        <v>689</v>
      </c>
      <c r="Q196" s="59" t="n">
        <f aca="false">H196-K196</f>
        <v>0</v>
      </c>
      <c r="R196" s="59" t="n">
        <f aca="false">I196-L196</f>
        <v>56.16909</v>
      </c>
      <c r="S196" s="59" t="n">
        <v>56.16909</v>
      </c>
      <c r="T196" s="60" t="n">
        <f aca="false">J196/E196-1</f>
        <v>-0.413325819712996</v>
      </c>
      <c r="U196" s="58" t="s">
        <v>644</v>
      </c>
      <c r="V196" s="58"/>
    </row>
    <row r="197" customFormat="false" ht="265.9" hidden="false" customHeight="false" outlineLevel="0" collapsed="false">
      <c r="A197" s="58" t="s">
        <v>690</v>
      </c>
      <c r="B197" s="58" t="s">
        <v>691</v>
      </c>
      <c r="C197" s="58" t="s">
        <v>419</v>
      </c>
      <c r="D197" s="58" t="s">
        <v>59</v>
      </c>
      <c r="E197" s="59" t="n">
        <v>139.36536</v>
      </c>
      <c r="F197" s="59" t="n">
        <v>1</v>
      </c>
      <c r="G197" s="59" t="n">
        <v>139.36536</v>
      </c>
      <c r="H197" s="59" t="n">
        <v>1</v>
      </c>
      <c r="I197" s="59" t="n">
        <v>139.36536</v>
      </c>
      <c r="J197" s="59" t="n">
        <f aca="false">L197/K197</f>
        <v>68.60659</v>
      </c>
      <c r="K197" s="59" t="n">
        <v>1</v>
      </c>
      <c r="L197" s="59" t="n">
        <v>68.60659</v>
      </c>
      <c r="M197" s="59" t="n">
        <v>1</v>
      </c>
      <c r="N197" s="59" t="n">
        <v>68.60659</v>
      </c>
      <c r="O197" s="58" t="s">
        <v>59</v>
      </c>
      <c r="P197" s="58" t="s">
        <v>692</v>
      </c>
      <c r="Q197" s="59" t="n">
        <f aca="false">H197-K197</f>
        <v>0</v>
      </c>
      <c r="R197" s="59" t="n">
        <f aca="false">I197-L197</f>
        <v>70.75877</v>
      </c>
      <c r="S197" s="59" t="n">
        <v>70.75877</v>
      </c>
      <c r="T197" s="60" t="n">
        <f aca="false">J197/E197-1</f>
        <v>-0.507721359167013</v>
      </c>
      <c r="U197" s="58" t="s">
        <v>644</v>
      </c>
      <c r="V197" s="58"/>
    </row>
    <row r="198" customFormat="false" ht="219.8" hidden="false" customHeight="false" outlineLevel="0" collapsed="false">
      <c r="A198" s="58" t="s">
        <v>693</v>
      </c>
      <c r="B198" s="58" t="s">
        <v>694</v>
      </c>
      <c r="C198" s="58" t="s">
        <v>419</v>
      </c>
      <c r="D198" s="58" t="s">
        <v>59</v>
      </c>
      <c r="E198" s="59" t="n">
        <v>138.00057</v>
      </c>
      <c r="F198" s="59" t="n">
        <v>1</v>
      </c>
      <c r="G198" s="59" t="n">
        <v>138.00057</v>
      </c>
      <c r="H198" s="59" t="n">
        <v>1</v>
      </c>
      <c r="I198" s="59" t="n">
        <v>138.00057</v>
      </c>
      <c r="J198" s="59" t="n">
        <f aca="false">L198/K198</f>
        <v>66.13228</v>
      </c>
      <c r="K198" s="59" t="n">
        <v>1</v>
      </c>
      <c r="L198" s="59" t="n">
        <v>66.13228</v>
      </c>
      <c r="M198" s="59" t="n">
        <v>1</v>
      </c>
      <c r="N198" s="59" t="n">
        <v>66.13228</v>
      </c>
      <c r="O198" s="58" t="s">
        <v>59</v>
      </c>
      <c r="P198" s="58" t="s">
        <v>695</v>
      </c>
      <c r="Q198" s="59" t="n">
        <f aca="false">H198-K198</f>
        <v>0</v>
      </c>
      <c r="R198" s="59" t="n">
        <f aca="false">I198-L198</f>
        <v>71.86829</v>
      </c>
      <c r="S198" s="59" t="n">
        <v>71.86829</v>
      </c>
      <c r="T198" s="60" t="n">
        <f aca="false">J198/E198-1</f>
        <v>-0.520782559086531</v>
      </c>
      <c r="U198" s="58" t="s">
        <v>696</v>
      </c>
      <c r="V198" s="58"/>
    </row>
    <row r="199" customFormat="false" ht="282.2" hidden="false" customHeight="false" outlineLevel="0" collapsed="false">
      <c r="A199" s="58" t="s">
        <v>697</v>
      </c>
      <c r="B199" s="58" t="s">
        <v>698</v>
      </c>
      <c r="C199" s="58" t="s">
        <v>419</v>
      </c>
      <c r="D199" s="58" t="s">
        <v>59</v>
      </c>
      <c r="E199" s="59" t="n">
        <v>157.30059</v>
      </c>
      <c r="F199" s="59" t="n">
        <v>1</v>
      </c>
      <c r="G199" s="59" t="n">
        <v>157.30059</v>
      </c>
      <c r="H199" s="59" t="n">
        <v>1</v>
      </c>
      <c r="I199" s="59" t="n">
        <v>157.30059</v>
      </c>
      <c r="J199" s="59" t="n">
        <f aca="false">L199/K199</f>
        <v>90.74329</v>
      </c>
      <c r="K199" s="59" t="n">
        <v>1</v>
      </c>
      <c r="L199" s="59" t="n">
        <v>90.74329</v>
      </c>
      <c r="M199" s="59" t="n">
        <v>1</v>
      </c>
      <c r="N199" s="59" t="n">
        <v>90.74329</v>
      </c>
      <c r="O199" s="58" t="s">
        <v>59</v>
      </c>
      <c r="P199" s="58" t="s">
        <v>699</v>
      </c>
      <c r="Q199" s="59" t="n">
        <f aca="false">H199-K199</f>
        <v>0</v>
      </c>
      <c r="R199" s="59" t="n">
        <f aca="false">I199-L199</f>
        <v>66.5573</v>
      </c>
      <c r="S199" s="59" t="n">
        <v>66.5573</v>
      </c>
      <c r="T199" s="60" t="n">
        <f aca="false">J199/E199-1</f>
        <v>-0.423121744171462</v>
      </c>
      <c r="U199" s="58" t="s">
        <v>700</v>
      </c>
      <c r="V199" s="58"/>
    </row>
    <row r="200" customFormat="false" ht="265.9" hidden="false" customHeight="false" outlineLevel="0" collapsed="false">
      <c r="A200" s="58" t="s">
        <v>701</v>
      </c>
      <c r="B200" s="58" t="s">
        <v>702</v>
      </c>
      <c r="C200" s="58" t="s">
        <v>419</v>
      </c>
      <c r="D200" s="58" t="s">
        <v>59</v>
      </c>
      <c r="E200" s="59" t="n">
        <v>124.3721</v>
      </c>
      <c r="F200" s="59" t="n">
        <v>1</v>
      </c>
      <c r="G200" s="59" t="n">
        <v>124.3721</v>
      </c>
      <c r="H200" s="59" t="n">
        <v>1</v>
      </c>
      <c r="I200" s="59" t="n">
        <v>124.3721</v>
      </c>
      <c r="J200" s="59" t="n">
        <f aca="false">L200/K200</f>
        <v>74.62144</v>
      </c>
      <c r="K200" s="59" t="n">
        <v>1</v>
      </c>
      <c r="L200" s="59" t="n">
        <v>74.62144</v>
      </c>
      <c r="M200" s="59" t="n">
        <v>1</v>
      </c>
      <c r="N200" s="59" t="n">
        <v>74.62144</v>
      </c>
      <c r="O200" s="58" t="s">
        <v>59</v>
      </c>
      <c r="P200" s="58" t="s">
        <v>703</v>
      </c>
      <c r="Q200" s="59" t="n">
        <f aca="false">H200-K200</f>
        <v>0</v>
      </c>
      <c r="R200" s="59" t="n">
        <f aca="false">I200-L200</f>
        <v>49.75066</v>
      </c>
      <c r="S200" s="59" t="n">
        <v>49.75066</v>
      </c>
      <c r="T200" s="60" t="n">
        <f aca="false">J200/E200-1</f>
        <v>-0.400014633507032</v>
      </c>
      <c r="U200" s="58" t="s">
        <v>644</v>
      </c>
      <c r="V200" s="58"/>
    </row>
    <row r="201" customFormat="false" ht="282.2" hidden="false" customHeight="false" outlineLevel="0" collapsed="false">
      <c r="A201" s="58" t="s">
        <v>704</v>
      </c>
      <c r="B201" s="58" t="s">
        <v>705</v>
      </c>
      <c r="C201" s="58" t="s">
        <v>419</v>
      </c>
      <c r="D201" s="58" t="s">
        <v>59</v>
      </c>
      <c r="E201" s="59" t="n">
        <v>132.24661</v>
      </c>
      <c r="F201" s="59" t="n">
        <v>1</v>
      </c>
      <c r="G201" s="59" t="n">
        <v>132.24661</v>
      </c>
      <c r="H201" s="59" t="n">
        <v>1</v>
      </c>
      <c r="I201" s="59" t="n">
        <v>132.24661</v>
      </c>
      <c r="J201" s="59" t="n">
        <f aca="false">L201/K201</f>
        <v>75.48486</v>
      </c>
      <c r="K201" s="59" t="n">
        <v>1</v>
      </c>
      <c r="L201" s="59" t="n">
        <v>75.48486</v>
      </c>
      <c r="M201" s="59" t="n">
        <v>1</v>
      </c>
      <c r="N201" s="59" t="n">
        <v>75.48486</v>
      </c>
      <c r="O201" s="58" t="s">
        <v>59</v>
      </c>
      <c r="P201" s="58" t="s">
        <v>706</v>
      </c>
      <c r="Q201" s="59" t="n">
        <f aca="false">H201-K201</f>
        <v>0</v>
      </c>
      <c r="R201" s="59" t="n">
        <f aca="false">I201-L201</f>
        <v>56.76175</v>
      </c>
      <c r="S201" s="59" t="n">
        <v>56.76175</v>
      </c>
      <c r="T201" s="60" t="n">
        <f aca="false">J201/E201-1</f>
        <v>-0.429211380163166</v>
      </c>
      <c r="U201" s="58" t="s">
        <v>707</v>
      </c>
      <c r="V201" s="58"/>
    </row>
    <row r="202" customFormat="false" ht="282.2" hidden="false" customHeight="false" outlineLevel="0" collapsed="false">
      <c r="A202" s="58" t="s">
        <v>708</v>
      </c>
      <c r="B202" s="58" t="s">
        <v>709</v>
      </c>
      <c r="C202" s="58" t="s">
        <v>419</v>
      </c>
      <c r="D202" s="58" t="s">
        <v>59</v>
      </c>
      <c r="E202" s="59" t="n">
        <v>204.55</v>
      </c>
      <c r="F202" s="59" t="n">
        <v>1</v>
      </c>
      <c r="G202" s="59" t="n">
        <v>204.55</v>
      </c>
      <c r="H202" s="59" t="n">
        <v>1</v>
      </c>
      <c r="I202" s="59" t="n">
        <v>204.55</v>
      </c>
      <c r="J202" s="59" t="n">
        <f aca="false">L202/K202</f>
        <v>105.00417</v>
      </c>
      <c r="K202" s="59" t="n">
        <v>1</v>
      </c>
      <c r="L202" s="59" t="n">
        <v>105.00417</v>
      </c>
      <c r="M202" s="59" t="n">
        <v>1</v>
      </c>
      <c r="N202" s="59" t="n">
        <v>105.00417</v>
      </c>
      <c r="O202" s="58" t="s">
        <v>59</v>
      </c>
      <c r="P202" s="58" t="s">
        <v>710</v>
      </c>
      <c r="Q202" s="59" t="n">
        <f aca="false">H202-K202</f>
        <v>0</v>
      </c>
      <c r="R202" s="59" t="n">
        <f aca="false">I202-L202</f>
        <v>99.54583</v>
      </c>
      <c r="S202" s="59" t="n">
        <v>99.54583</v>
      </c>
      <c r="T202" s="60" t="n">
        <f aca="false">J202/E202-1</f>
        <v>-0.486657687606942</v>
      </c>
      <c r="U202" s="58" t="s">
        <v>648</v>
      </c>
      <c r="V202" s="58"/>
    </row>
    <row r="203" customFormat="false" ht="282.2" hidden="false" customHeight="false" outlineLevel="0" collapsed="false">
      <c r="A203" s="58" t="s">
        <v>711</v>
      </c>
      <c r="B203" s="58" t="s">
        <v>712</v>
      </c>
      <c r="C203" s="58" t="s">
        <v>419</v>
      </c>
      <c r="D203" s="58" t="s">
        <v>59</v>
      </c>
      <c r="E203" s="59" t="n">
        <v>114.0541</v>
      </c>
      <c r="F203" s="59" t="n">
        <v>1</v>
      </c>
      <c r="G203" s="59" t="n">
        <v>114.0541</v>
      </c>
      <c r="H203" s="59" t="n">
        <v>1</v>
      </c>
      <c r="I203" s="59" t="n">
        <v>114.0541</v>
      </c>
      <c r="J203" s="59" t="n">
        <f aca="false">L203/K203</f>
        <v>95.18698</v>
      </c>
      <c r="K203" s="59" t="n">
        <v>1</v>
      </c>
      <c r="L203" s="59" t="n">
        <v>95.18698</v>
      </c>
      <c r="M203" s="59" t="n">
        <v>1</v>
      </c>
      <c r="N203" s="59" t="n">
        <v>95.18698</v>
      </c>
      <c r="O203" s="58" t="s">
        <v>59</v>
      </c>
      <c r="P203" s="58" t="s">
        <v>713</v>
      </c>
      <c r="Q203" s="59" t="n">
        <f aca="false">H203-K203</f>
        <v>0</v>
      </c>
      <c r="R203" s="59" t="n">
        <f aca="false">I203-L203</f>
        <v>18.86712</v>
      </c>
      <c r="S203" s="59" t="n">
        <v>18.86712</v>
      </c>
      <c r="T203" s="60" t="n">
        <f aca="false">J203/E203-1</f>
        <v>-0.165422549474328</v>
      </c>
      <c r="U203" s="58" t="s">
        <v>714</v>
      </c>
      <c r="V203" s="58"/>
    </row>
    <row r="204" customFormat="false" ht="251" hidden="false" customHeight="false" outlineLevel="0" collapsed="false">
      <c r="A204" s="58" t="s">
        <v>715</v>
      </c>
      <c r="B204" s="58" t="s">
        <v>716</v>
      </c>
      <c r="C204" s="58" t="s">
        <v>419</v>
      </c>
      <c r="D204" s="58" t="s">
        <v>59</v>
      </c>
      <c r="E204" s="59" t="n">
        <v>77.91698</v>
      </c>
      <c r="F204" s="59" t="n">
        <v>1</v>
      </c>
      <c r="G204" s="59" t="n">
        <v>77.91698</v>
      </c>
      <c r="H204" s="59" t="n">
        <v>1</v>
      </c>
      <c r="I204" s="59" t="n">
        <v>77.91698</v>
      </c>
      <c r="J204" s="59" t="n">
        <f aca="false">L204/K204</f>
        <v>61.79059</v>
      </c>
      <c r="K204" s="59" t="n">
        <v>1</v>
      </c>
      <c r="L204" s="59" t="n">
        <v>61.79059</v>
      </c>
      <c r="M204" s="59" t="n">
        <v>1</v>
      </c>
      <c r="N204" s="59" t="n">
        <v>61.79059</v>
      </c>
      <c r="O204" s="58" t="s">
        <v>59</v>
      </c>
      <c r="P204" s="58" t="s">
        <v>717</v>
      </c>
      <c r="Q204" s="59" t="n">
        <f aca="false">H204-K204</f>
        <v>0</v>
      </c>
      <c r="R204" s="59" t="n">
        <f aca="false">I204-L204</f>
        <v>16.12639</v>
      </c>
      <c r="S204" s="59" t="n">
        <v>16.12639</v>
      </c>
      <c r="T204" s="60" t="n">
        <f aca="false">J204/E204-1</f>
        <v>-0.206968878927289</v>
      </c>
      <c r="U204" s="58" t="s">
        <v>718</v>
      </c>
      <c r="V204" s="58"/>
    </row>
    <row r="205" customFormat="false" ht="265.9" hidden="false" customHeight="false" outlineLevel="0" collapsed="false">
      <c r="A205" s="58" t="s">
        <v>719</v>
      </c>
      <c r="B205" s="58" t="s">
        <v>720</v>
      </c>
      <c r="C205" s="58" t="s">
        <v>419</v>
      </c>
      <c r="D205" s="58" t="s">
        <v>59</v>
      </c>
      <c r="E205" s="59" t="n">
        <v>110.59556</v>
      </c>
      <c r="F205" s="59" t="n">
        <v>1</v>
      </c>
      <c r="G205" s="59" t="n">
        <v>110.59556</v>
      </c>
      <c r="H205" s="59" t="n">
        <v>1</v>
      </c>
      <c r="I205" s="59" t="n">
        <v>110.59556</v>
      </c>
      <c r="J205" s="59" t="n">
        <f aca="false">L205/K205</f>
        <v>67.07026</v>
      </c>
      <c r="K205" s="59" t="n">
        <v>1</v>
      </c>
      <c r="L205" s="59" t="n">
        <v>67.07026</v>
      </c>
      <c r="M205" s="59" t="n">
        <v>1</v>
      </c>
      <c r="N205" s="59" t="n">
        <v>67.07026</v>
      </c>
      <c r="O205" s="58" t="s">
        <v>59</v>
      </c>
      <c r="P205" s="58" t="s">
        <v>721</v>
      </c>
      <c r="Q205" s="59" t="n">
        <f aca="false">H205-K205</f>
        <v>0</v>
      </c>
      <c r="R205" s="59" t="n">
        <f aca="false">I205-L205</f>
        <v>43.5253</v>
      </c>
      <c r="S205" s="59" t="n">
        <v>43.5253</v>
      </c>
      <c r="T205" s="60" t="n">
        <f aca="false">J205/E205-1</f>
        <v>-0.393553773768133</v>
      </c>
      <c r="U205" s="58" t="s">
        <v>644</v>
      </c>
      <c r="V205" s="58"/>
    </row>
    <row r="206" customFormat="false" ht="265.9" hidden="false" customHeight="false" outlineLevel="0" collapsed="false">
      <c r="A206" s="58" t="s">
        <v>722</v>
      </c>
      <c r="B206" s="58" t="s">
        <v>723</v>
      </c>
      <c r="C206" s="58" t="s">
        <v>419</v>
      </c>
      <c r="D206" s="58" t="s">
        <v>59</v>
      </c>
      <c r="E206" s="59" t="n">
        <v>102.78068</v>
      </c>
      <c r="F206" s="59" t="n">
        <v>1</v>
      </c>
      <c r="G206" s="59" t="n">
        <v>102.78068</v>
      </c>
      <c r="H206" s="59" t="n">
        <v>1</v>
      </c>
      <c r="I206" s="59" t="n">
        <v>102.78068</v>
      </c>
      <c r="J206" s="59" t="n">
        <f aca="false">L206/K206</f>
        <v>64.39223</v>
      </c>
      <c r="K206" s="59" t="n">
        <v>1</v>
      </c>
      <c r="L206" s="59" t="n">
        <v>64.39223</v>
      </c>
      <c r="M206" s="59" t="n">
        <v>1</v>
      </c>
      <c r="N206" s="59" t="n">
        <v>64.39223</v>
      </c>
      <c r="O206" s="58" t="s">
        <v>59</v>
      </c>
      <c r="P206" s="58" t="s">
        <v>724</v>
      </c>
      <c r="Q206" s="59" t="n">
        <f aca="false">H206-K206</f>
        <v>0</v>
      </c>
      <c r="R206" s="59" t="n">
        <f aca="false">I206-L206</f>
        <v>38.38845</v>
      </c>
      <c r="S206" s="59" t="n">
        <v>38.38845</v>
      </c>
      <c r="T206" s="60" t="n">
        <f aca="false">J206/E206-1</f>
        <v>-0.37349869644762</v>
      </c>
      <c r="U206" s="58" t="s">
        <v>644</v>
      </c>
      <c r="V206" s="58"/>
    </row>
    <row r="207" customFormat="false" ht="80.4" hidden="false" customHeight="false" outlineLevel="0" collapsed="false">
      <c r="A207" s="58" t="s">
        <v>725</v>
      </c>
      <c r="B207" s="58" t="s">
        <v>726</v>
      </c>
      <c r="C207" s="58" t="s">
        <v>419</v>
      </c>
      <c r="D207" s="58" t="s">
        <v>59</v>
      </c>
      <c r="E207" s="59" t="n">
        <v>1102.25</v>
      </c>
      <c r="F207" s="59" t="n">
        <v>1</v>
      </c>
      <c r="G207" s="59" t="n">
        <v>1102.253</v>
      </c>
      <c r="H207" s="59" t="n">
        <v>1</v>
      </c>
      <c r="I207" s="64" t="n">
        <f aca="false">H207*G207</f>
        <v>1102.253</v>
      </c>
      <c r="J207" s="59" t="n">
        <f aca="false">L207/K207</f>
        <v>803.89</v>
      </c>
      <c r="K207" s="59" t="n">
        <v>1</v>
      </c>
      <c r="L207" s="59" t="n">
        <v>803.89</v>
      </c>
      <c r="M207" s="59" t="n">
        <v>1</v>
      </c>
      <c r="N207" s="59" t="n">
        <v>803.89</v>
      </c>
      <c r="O207" s="58" t="s">
        <v>59</v>
      </c>
      <c r="P207" s="58" t="s">
        <v>727</v>
      </c>
      <c r="Q207" s="59" t="n">
        <f aca="false">H207-K207</f>
        <v>0</v>
      </c>
      <c r="R207" s="59" t="n">
        <f aca="false">I207-L207</f>
        <v>298.363</v>
      </c>
      <c r="S207" s="59" t="n">
        <v>298.36</v>
      </c>
      <c r="T207" s="60" t="n">
        <f aca="false">J207/E207-1</f>
        <v>-0.270682694488546</v>
      </c>
      <c r="U207" s="58" t="s">
        <v>728</v>
      </c>
      <c r="V207" s="58"/>
    </row>
    <row r="208" customFormat="false" ht="47.45" hidden="false" customHeight="false" outlineLevel="0" collapsed="false">
      <c r="A208" s="58" t="s">
        <v>729</v>
      </c>
      <c r="B208" s="58" t="s">
        <v>730</v>
      </c>
      <c r="C208" s="58" t="s">
        <v>419</v>
      </c>
      <c r="D208" s="58" t="s">
        <v>59</v>
      </c>
      <c r="E208" s="59" t="n">
        <v>2974.68</v>
      </c>
      <c r="F208" s="59" t="n">
        <v>1</v>
      </c>
      <c r="G208" s="59" t="n">
        <v>2974.676</v>
      </c>
      <c r="H208" s="59" t="n">
        <v>1</v>
      </c>
      <c r="I208" s="64" t="n">
        <f aca="false">H208*G208</f>
        <v>2974.676</v>
      </c>
      <c r="J208" s="59" t="n">
        <f aca="false">L208/K208</f>
        <v>2834.72</v>
      </c>
      <c r="K208" s="59" t="n">
        <v>1</v>
      </c>
      <c r="L208" s="59" t="n">
        <v>2834.72</v>
      </c>
      <c r="M208" s="59" t="n">
        <v>1</v>
      </c>
      <c r="N208" s="59" t="n">
        <v>2834.72</v>
      </c>
      <c r="O208" s="58" t="s">
        <v>59</v>
      </c>
      <c r="P208" s="58" t="s">
        <v>731</v>
      </c>
      <c r="Q208" s="59" t="n">
        <f aca="false">H208-K208</f>
        <v>0</v>
      </c>
      <c r="R208" s="59" t="n">
        <f aca="false">I208-L208</f>
        <v>139.956</v>
      </c>
      <c r="S208" s="59" t="n">
        <v>139.96</v>
      </c>
      <c r="T208" s="60" t="n">
        <f aca="false">J208/E208-1</f>
        <v>-0.047050439038821</v>
      </c>
      <c r="U208" s="58" t="s">
        <v>732</v>
      </c>
      <c r="V208" s="58"/>
    </row>
    <row r="209" customFormat="false" ht="109.9" hidden="false" customHeight="false" outlineLevel="0" collapsed="false">
      <c r="A209" s="58" t="s">
        <v>733</v>
      </c>
      <c r="B209" s="58" t="s">
        <v>734</v>
      </c>
      <c r="C209" s="58" t="s">
        <v>419</v>
      </c>
      <c r="D209" s="58" t="s">
        <v>59</v>
      </c>
      <c r="E209" s="59" t="n">
        <v>12234.24</v>
      </c>
      <c r="F209" s="59" t="n">
        <v>1</v>
      </c>
      <c r="G209" s="59" t="n">
        <v>12234.238</v>
      </c>
      <c r="H209" s="59" t="n">
        <v>1</v>
      </c>
      <c r="I209" s="64" t="n">
        <f aca="false">H209*G209</f>
        <v>12234.238</v>
      </c>
      <c r="J209" s="59" t="n">
        <f aca="false">L209/K209</f>
        <v>12083.89</v>
      </c>
      <c r="K209" s="59" t="n">
        <v>1</v>
      </c>
      <c r="L209" s="59" t="n">
        <v>12083.89</v>
      </c>
      <c r="M209" s="59" t="n">
        <v>1</v>
      </c>
      <c r="N209" s="59" t="n">
        <v>12083.89</v>
      </c>
      <c r="O209" s="58" t="s">
        <v>59</v>
      </c>
      <c r="P209" s="58" t="s">
        <v>735</v>
      </c>
      <c r="Q209" s="59" t="n">
        <f aca="false">H209-K209</f>
        <v>0</v>
      </c>
      <c r="R209" s="59" t="n">
        <f aca="false">I209-L209</f>
        <v>150.348</v>
      </c>
      <c r="S209" s="59" t="n">
        <v>150.35</v>
      </c>
      <c r="T209" s="60" t="n">
        <f aca="false">J209/E209-1</f>
        <v>-0.012289279922578</v>
      </c>
      <c r="U209" s="58" t="s">
        <v>736</v>
      </c>
      <c r="V209" s="58"/>
    </row>
    <row r="210" customFormat="false" ht="62.4" hidden="false" customHeight="false" outlineLevel="0" collapsed="false">
      <c r="A210" s="58" t="s">
        <v>737</v>
      </c>
      <c r="B210" s="58" t="s">
        <v>738</v>
      </c>
      <c r="C210" s="58" t="s">
        <v>419</v>
      </c>
      <c r="D210" s="58" t="s">
        <v>59</v>
      </c>
      <c r="E210" s="59" t="n">
        <v>534.35</v>
      </c>
      <c r="F210" s="59" t="n">
        <v>1</v>
      </c>
      <c r="G210" s="59" t="n">
        <v>534.354</v>
      </c>
      <c r="H210" s="59" t="n">
        <v>1</v>
      </c>
      <c r="I210" s="64" t="n">
        <f aca="false">H210*G210</f>
        <v>534.354</v>
      </c>
      <c r="J210" s="59" t="n">
        <f aca="false">L210/K210</f>
        <v>298.72</v>
      </c>
      <c r="K210" s="59" t="n">
        <v>1</v>
      </c>
      <c r="L210" s="59" t="n">
        <v>298.72</v>
      </c>
      <c r="M210" s="59" t="n">
        <v>1</v>
      </c>
      <c r="N210" s="59" t="n">
        <v>298.72</v>
      </c>
      <c r="O210" s="58" t="s">
        <v>59</v>
      </c>
      <c r="P210" s="58" t="s">
        <v>739</v>
      </c>
      <c r="Q210" s="59" t="n">
        <f aca="false">H210-K210</f>
        <v>0</v>
      </c>
      <c r="R210" s="59" t="n">
        <f aca="false">I210-L210</f>
        <v>235.634</v>
      </c>
      <c r="S210" s="59" t="n">
        <v>235.63</v>
      </c>
      <c r="T210" s="60" t="n">
        <f aca="false">J210/E210-1</f>
        <v>-0.440965659212127</v>
      </c>
      <c r="U210" s="58" t="s">
        <v>740</v>
      </c>
      <c r="V210" s="58"/>
    </row>
    <row r="211" customFormat="false" ht="62.4" hidden="false" customHeight="false" outlineLevel="0" collapsed="false">
      <c r="A211" s="58" t="s">
        <v>741</v>
      </c>
      <c r="B211" s="58" t="s">
        <v>742</v>
      </c>
      <c r="C211" s="58" t="s">
        <v>419</v>
      </c>
      <c r="D211" s="58" t="s">
        <v>655</v>
      </c>
      <c r="E211" s="59" t="n">
        <v>10433.56</v>
      </c>
      <c r="F211" s="59" t="n">
        <v>1</v>
      </c>
      <c r="G211" s="64" t="n">
        <f aca="false">F211*E211</f>
        <v>10433.56</v>
      </c>
      <c r="H211" s="59" t="n">
        <v>1</v>
      </c>
      <c r="I211" s="64" t="n">
        <v>10433.564</v>
      </c>
      <c r="J211" s="59" t="n">
        <f aca="false">L211/K211</f>
        <v>10359.72334</v>
      </c>
      <c r="K211" s="59" t="n">
        <v>1</v>
      </c>
      <c r="L211" s="59" t="n">
        <v>10359.72334</v>
      </c>
      <c r="M211" s="59" t="n">
        <v>1</v>
      </c>
      <c r="N211" s="59" t="n">
        <v>10359.72334</v>
      </c>
      <c r="O211" s="58" t="s">
        <v>655</v>
      </c>
      <c r="P211" s="58" t="s">
        <v>743</v>
      </c>
      <c r="Q211" s="59" t="n">
        <f aca="false">H211-K211</f>
        <v>0</v>
      </c>
      <c r="R211" s="59" t="n">
        <f aca="false">I211-L211</f>
        <v>73.8406599999999</v>
      </c>
      <c r="S211" s="59" t="n">
        <v>73.836659999999</v>
      </c>
      <c r="T211" s="60" t="n">
        <f aca="false">J211/E211-1</f>
        <v>-0.00707684242003681</v>
      </c>
      <c r="U211" s="58" t="s">
        <v>736</v>
      </c>
      <c r="V211" s="58"/>
    </row>
    <row r="212" customFormat="false" ht="62.4" hidden="false" customHeight="false" outlineLevel="0" collapsed="false">
      <c r="A212" s="58" t="s">
        <v>744</v>
      </c>
      <c r="B212" s="58" t="s">
        <v>745</v>
      </c>
      <c r="C212" s="58" t="s">
        <v>419</v>
      </c>
      <c r="D212" s="58" t="s">
        <v>655</v>
      </c>
      <c r="E212" s="59" t="n">
        <v>8350.05</v>
      </c>
      <c r="F212" s="59" t="n">
        <v>1</v>
      </c>
      <c r="G212" s="64" t="n">
        <f aca="false">F212*E212</f>
        <v>8350.05</v>
      </c>
      <c r="H212" s="59" t="n">
        <v>1</v>
      </c>
      <c r="I212" s="64" t="n">
        <v>8350.05</v>
      </c>
      <c r="J212" s="59" t="n">
        <f aca="false">L212/K212</f>
        <v>8274.73</v>
      </c>
      <c r="K212" s="59" t="n">
        <v>1</v>
      </c>
      <c r="L212" s="59" t="n">
        <v>8274.73</v>
      </c>
      <c r="M212" s="59" t="n">
        <v>1</v>
      </c>
      <c r="N212" s="59" t="n">
        <v>8274.73</v>
      </c>
      <c r="O212" s="58" t="s">
        <v>655</v>
      </c>
      <c r="P212" s="58" t="s">
        <v>746</v>
      </c>
      <c r="Q212" s="59" t="n">
        <f aca="false">H212-K212</f>
        <v>0</v>
      </c>
      <c r="R212" s="59" t="n">
        <f aca="false">I212-L212</f>
        <v>75.3199999999997</v>
      </c>
      <c r="S212" s="59" t="n">
        <v>75.3199999999997</v>
      </c>
      <c r="T212" s="60" t="n">
        <f aca="false">J212/E212-1</f>
        <v>-0.00902030526763309</v>
      </c>
      <c r="U212" s="58" t="s">
        <v>747</v>
      </c>
      <c r="V212" s="58"/>
    </row>
    <row r="213" customFormat="false" ht="189.55" hidden="false" customHeight="false" outlineLevel="0" collapsed="false">
      <c r="A213" s="58" t="s">
        <v>748</v>
      </c>
      <c r="B213" s="58" t="s">
        <v>749</v>
      </c>
      <c r="C213" s="58" t="s">
        <v>419</v>
      </c>
      <c r="D213" s="58" t="s">
        <v>655</v>
      </c>
      <c r="E213" s="59" t="n">
        <v>3887.85</v>
      </c>
      <c r="F213" s="59" t="n">
        <v>1</v>
      </c>
      <c r="G213" s="64" t="n">
        <f aca="false">F213*E213</f>
        <v>3887.85</v>
      </c>
      <c r="H213" s="59" t="n">
        <v>1</v>
      </c>
      <c r="I213" s="64" t="n">
        <v>3887.84682</v>
      </c>
      <c r="J213" s="59" t="n">
        <f aca="false">L213/K213</f>
        <v>3887.84386</v>
      </c>
      <c r="K213" s="59" t="n">
        <v>1</v>
      </c>
      <c r="L213" s="59" t="n">
        <v>3887.84386</v>
      </c>
      <c r="M213" s="59" t="n">
        <v>1</v>
      </c>
      <c r="N213" s="59" t="n">
        <v>3887.84386</v>
      </c>
      <c r="O213" s="58" t="s">
        <v>655</v>
      </c>
      <c r="P213" s="58" t="s">
        <v>750</v>
      </c>
      <c r="Q213" s="59" t="n">
        <f aca="false">H213-K213</f>
        <v>0</v>
      </c>
      <c r="R213" s="59" t="n">
        <f aca="false">I213-L213</f>
        <v>0.00296000000025742</v>
      </c>
      <c r="S213" s="59" t="n">
        <v>0</v>
      </c>
      <c r="T213" s="60" t="n">
        <f aca="false">J213/E213-1</f>
        <v>-1.57927903599031E-006</v>
      </c>
      <c r="U213" s="58" t="s">
        <v>732</v>
      </c>
      <c r="V213" s="58"/>
    </row>
    <row r="214" customFormat="false" ht="126.85" hidden="false" customHeight="false" outlineLevel="0" collapsed="false">
      <c r="A214" s="58" t="s">
        <v>751</v>
      </c>
      <c r="B214" s="58" t="s">
        <v>752</v>
      </c>
      <c r="C214" s="58" t="s">
        <v>753</v>
      </c>
      <c r="D214" s="58" t="s">
        <v>655</v>
      </c>
      <c r="E214" s="59" t="n">
        <v>9171.01</v>
      </c>
      <c r="F214" s="59" t="n">
        <v>1</v>
      </c>
      <c r="G214" s="64" t="n">
        <f aca="false">F214*E214</f>
        <v>9171.01</v>
      </c>
      <c r="H214" s="59" t="n">
        <v>1</v>
      </c>
      <c r="I214" s="64" t="n">
        <v>9171.01152</v>
      </c>
      <c r="J214" s="59" t="n">
        <f aca="false">L214/K214</f>
        <v>9145.99213</v>
      </c>
      <c r="K214" s="59" t="n">
        <v>1</v>
      </c>
      <c r="L214" s="59" t="n">
        <v>9145.99213</v>
      </c>
      <c r="M214" s="59" t="n">
        <v>1</v>
      </c>
      <c r="N214" s="59" t="n">
        <v>9145.99213</v>
      </c>
      <c r="O214" s="58" t="s">
        <v>655</v>
      </c>
      <c r="P214" s="58" t="s">
        <v>754</v>
      </c>
      <c r="Q214" s="59" t="n">
        <f aca="false">H214-K214</f>
        <v>0</v>
      </c>
      <c r="R214" s="59" t="n">
        <f aca="false">I214-L214</f>
        <v>25.0193899999995</v>
      </c>
      <c r="S214" s="59" t="n">
        <v>25.0178699999997</v>
      </c>
      <c r="T214" s="60" t="n">
        <f aca="false">J214/E214-1</f>
        <v>-0.00272792963915636</v>
      </c>
      <c r="U214" s="58" t="s">
        <v>732</v>
      </c>
      <c r="V214" s="58"/>
    </row>
    <row r="215" customFormat="false" ht="142.5" hidden="false" customHeight="false" outlineLevel="0" collapsed="false">
      <c r="A215" s="58" t="s">
        <v>755</v>
      </c>
      <c r="B215" s="58" t="s">
        <v>756</v>
      </c>
      <c r="C215" s="58" t="s">
        <v>753</v>
      </c>
      <c r="D215" s="58" t="s">
        <v>655</v>
      </c>
      <c r="E215" s="59" t="n">
        <v>2265.2</v>
      </c>
      <c r="F215" s="59" t="n">
        <v>1</v>
      </c>
      <c r="G215" s="64" t="n">
        <f aca="false">F215*E215</f>
        <v>2265.2</v>
      </c>
      <c r="H215" s="59" t="n">
        <v>1</v>
      </c>
      <c r="I215" s="64" t="n">
        <v>2265.196</v>
      </c>
      <c r="J215" s="59" t="n">
        <f aca="false">L215/K215</f>
        <v>2264.72333</v>
      </c>
      <c r="K215" s="59" t="n">
        <v>1</v>
      </c>
      <c r="L215" s="59" t="n">
        <v>2264.72333</v>
      </c>
      <c r="M215" s="59" t="n">
        <v>1</v>
      </c>
      <c r="N215" s="59" t="n">
        <v>2264.72333</v>
      </c>
      <c r="O215" s="58" t="s">
        <v>655</v>
      </c>
      <c r="P215" s="58" t="s">
        <v>757</v>
      </c>
      <c r="Q215" s="59" t="n">
        <f aca="false">H215-K215</f>
        <v>0</v>
      </c>
      <c r="R215" s="59" t="n">
        <f aca="false">I215-L215</f>
        <v>0.472670000000107</v>
      </c>
      <c r="S215" s="59" t="n">
        <v>0.476670000000013</v>
      </c>
      <c r="T215" s="60" t="n">
        <f aca="false">J215/E215-1</f>
        <v>-0.000210431749955831</v>
      </c>
      <c r="U215" s="58" t="s">
        <v>736</v>
      </c>
      <c r="V215" s="58"/>
    </row>
    <row r="216" customFormat="false" ht="141.1" hidden="false" customHeight="false" outlineLevel="0" collapsed="false">
      <c r="A216" s="58" t="s">
        <v>758</v>
      </c>
      <c r="B216" s="58" t="s">
        <v>759</v>
      </c>
      <c r="C216" s="58" t="s">
        <v>419</v>
      </c>
      <c r="D216" s="58" t="s">
        <v>655</v>
      </c>
      <c r="E216" s="59" t="n">
        <v>2040.72</v>
      </c>
      <c r="F216" s="59" t="n">
        <v>1</v>
      </c>
      <c r="G216" s="64" t="n">
        <f aca="false">F216*E216</f>
        <v>2040.72</v>
      </c>
      <c r="H216" s="59" t="n">
        <v>1</v>
      </c>
      <c r="I216" s="64" t="n">
        <v>2040.7198</v>
      </c>
      <c r="J216" s="59" t="n">
        <f aca="false">L216/K216</f>
        <v>2026.32527</v>
      </c>
      <c r="K216" s="59" t="n">
        <v>1</v>
      </c>
      <c r="L216" s="59" t="n">
        <v>2026.32527</v>
      </c>
      <c r="M216" s="59" t="n">
        <v>1</v>
      </c>
      <c r="N216" s="59" t="n">
        <v>2026.32527</v>
      </c>
      <c r="O216" s="58" t="s">
        <v>655</v>
      </c>
      <c r="P216" s="58" t="s">
        <v>760</v>
      </c>
      <c r="Q216" s="59" t="n">
        <f aca="false">H216-K216</f>
        <v>0</v>
      </c>
      <c r="R216" s="59" t="n">
        <f aca="false">I216-L216</f>
        <v>14.39453</v>
      </c>
      <c r="S216" s="59" t="n">
        <v>14.39473</v>
      </c>
      <c r="T216" s="60" t="n">
        <f aca="false">J216/E216-1</f>
        <v>-0.00705375063703007</v>
      </c>
      <c r="U216" s="58" t="s">
        <v>732</v>
      </c>
      <c r="V216" s="58"/>
    </row>
    <row r="217" customFormat="false" ht="137.6" hidden="false" customHeight="true" outlineLevel="0" collapsed="false">
      <c r="A217" s="58" t="s">
        <v>761</v>
      </c>
      <c r="B217" s="58" t="s">
        <v>762</v>
      </c>
      <c r="C217" s="58" t="s">
        <v>419</v>
      </c>
      <c r="D217" s="58" t="s">
        <v>655</v>
      </c>
      <c r="E217" s="59" t="n">
        <v>1344.54</v>
      </c>
      <c r="F217" s="59" t="n">
        <v>1</v>
      </c>
      <c r="G217" s="64" t="n">
        <f aca="false">F217*E217</f>
        <v>1344.54</v>
      </c>
      <c r="H217" s="59" t="n">
        <v>1</v>
      </c>
      <c r="I217" s="64" t="n">
        <v>1344.535</v>
      </c>
      <c r="J217" s="59" t="n">
        <f aca="false">L217/K217</f>
        <v>1344.47333</v>
      </c>
      <c r="K217" s="59" t="n">
        <v>1</v>
      </c>
      <c r="L217" s="59" t="n">
        <v>1344.47333</v>
      </c>
      <c r="M217" s="59" t="n">
        <v>1</v>
      </c>
      <c r="N217" s="59" t="n">
        <v>1344.47333</v>
      </c>
      <c r="O217" s="58" t="s">
        <v>655</v>
      </c>
      <c r="P217" s="58" t="s">
        <v>763</v>
      </c>
      <c r="Q217" s="59" t="n">
        <f aca="false">H217-K217</f>
        <v>0</v>
      </c>
      <c r="R217" s="59" t="n">
        <f aca="false">I217-L217</f>
        <v>0.0616700000000492</v>
      </c>
      <c r="S217" s="59" t="n">
        <v>0.06</v>
      </c>
      <c r="T217" s="60" t="n">
        <f aca="false">J217/E217-1</f>
        <v>-4.95857319231519E-005</v>
      </c>
      <c r="U217" s="58" t="s">
        <v>736</v>
      </c>
      <c r="V217" s="58"/>
    </row>
    <row r="218" customFormat="false" ht="142.5" hidden="false" customHeight="false" outlineLevel="0" collapsed="false">
      <c r="A218" s="58" t="s">
        <v>764</v>
      </c>
      <c r="B218" s="58" t="s">
        <v>765</v>
      </c>
      <c r="C218" s="58" t="s">
        <v>419</v>
      </c>
      <c r="D218" s="58" t="s">
        <v>655</v>
      </c>
      <c r="E218" s="59" t="n">
        <v>1713.42</v>
      </c>
      <c r="F218" s="59" t="n">
        <v>1</v>
      </c>
      <c r="G218" s="64" t="n">
        <f aca="false">F218*E218</f>
        <v>1713.42</v>
      </c>
      <c r="H218" s="59" t="n">
        <v>1</v>
      </c>
      <c r="I218" s="64" t="n">
        <v>1713.415</v>
      </c>
      <c r="J218" s="59" t="n">
        <f aca="false">L218/K218</f>
        <v>1643.05463</v>
      </c>
      <c r="K218" s="59" t="n">
        <v>1</v>
      </c>
      <c r="L218" s="59" t="n">
        <v>1643.05463</v>
      </c>
      <c r="M218" s="59" t="n">
        <v>1</v>
      </c>
      <c r="N218" s="59" t="n">
        <v>1643.05463</v>
      </c>
      <c r="O218" s="58" t="s">
        <v>655</v>
      </c>
      <c r="P218" s="58" t="s">
        <v>766</v>
      </c>
      <c r="Q218" s="59" t="n">
        <f aca="false">H218-K218</f>
        <v>0</v>
      </c>
      <c r="R218" s="59" t="n">
        <f aca="false">I218-L218</f>
        <v>70.3603699999999</v>
      </c>
      <c r="S218" s="59" t="n">
        <v>70.36</v>
      </c>
      <c r="T218" s="60" t="n">
        <f aca="false">J218/E218-1</f>
        <v>-0.0410672047717431</v>
      </c>
      <c r="U218" s="58" t="s">
        <v>732</v>
      </c>
      <c r="V218" s="58"/>
    </row>
    <row r="219" customFormat="false" ht="142.5" hidden="false" customHeight="false" outlineLevel="0" collapsed="false">
      <c r="A219" s="58" t="s">
        <v>767</v>
      </c>
      <c r="B219" s="58" t="s">
        <v>768</v>
      </c>
      <c r="C219" s="58" t="s">
        <v>419</v>
      </c>
      <c r="D219" s="58" t="s">
        <v>655</v>
      </c>
      <c r="E219" s="59" t="n">
        <v>1469.74</v>
      </c>
      <c r="F219" s="59" t="n">
        <v>1</v>
      </c>
      <c r="G219" s="64" t="n">
        <f aca="false">F219*E219</f>
        <v>1469.74</v>
      </c>
      <c r="H219" s="59" t="n">
        <v>1</v>
      </c>
      <c r="I219" s="64" t="n">
        <v>1469.73602</v>
      </c>
      <c r="J219" s="59" t="n">
        <f aca="false">L219/K219</f>
        <v>1469.72333</v>
      </c>
      <c r="K219" s="59" t="n">
        <v>1</v>
      </c>
      <c r="L219" s="59" t="n">
        <v>1469.72333</v>
      </c>
      <c r="M219" s="59" t="n">
        <v>1</v>
      </c>
      <c r="N219" s="59" t="n">
        <v>1469.72333</v>
      </c>
      <c r="O219" s="58" t="s">
        <v>655</v>
      </c>
      <c r="P219" s="58" t="s">
        <v>769</v>
      </c>
      <c r="Q219" s="59" t="n">
        <f aca="false">H219-K219</f>
        <v>0</v>
      </c>
      <c r="R219" s="59" t="n">
        <f aca="false">I219-L219</f>
        <v>0.0126900000000205</v>
      </c>
      <c r="S219" s="59" t="n">
        <v>0.01</v>
      </c>
      <c r="T219" s="60" t="n">
        <f aca="false">J219/E219-1</f>
        <v>-1.13421421475968E-005</v>
      </c>
      <c r="U219" s="58" t="s">
        <v>736</v>
      </c>
      <c r="V219" s="58"/>
    </row>
    <row r="220" customFormat="false" ht="189.55" hidden="false" customHeight="false" outlineLevel="0" collapsed="false">
      <c r="A220" s="58" t="s">
        <v>770</v>
      </c>
      <c r="B220" s="58" t="s">
        <v>771</v>
      </c>
      <c r="C220" s="58" t="s">
        <v>419</v>
      </c>
      <c r="D220" s="58" t="s">
        <v>655</v>
      </c>
      <c r="E220" s="59" t="n">
        <v>6002.34</v>
      </c>
      <c r="F220" s="59" t="n">
        <v>1</v>
      </c>
      <c r="G220" s="64" t="n">
        <f aca="false">F220*E220</f>
        <v>6002.34</v>
      </c>
      <c r="H220" s="59" t="n">
        <v>1</v>
      </c>
      <c r="I220" s="64" t="n">
        <v>6002.34426</v>
      </c>
      <c r="J220" s="59" t="n">
        <f aca="false">L220/K220</f>
        <v>5999.32592</v>
      </c>
      <c r="K220" s="59" t="n">
        <v>1</v>
      </c>
      <c r="L220" s="59" t="n">
        <v>5999.32592</v>
      </c>
      <c r="M220" s="59" t="n">
        <v>1</v>
      </c>
      <c r="N220" s="59" t="n">
        <v>5999.32592</v>
      </c>
      <c r="O220" s="58" t="s">
        <v>655</v>
      </c>
      <c r="P220" s="58" t="s">
        <v>772</v>
      </c>
      <c r="Q220" s="59" t="n">
        <f aca="false">H220-K220</f>
        <v>0</v>
      </c>
      <c r="R220" s="59" t="n">
        <f aca="false">I220-L220</f>
        <v>3.01833999999963</v>
      </c>
      <c r="S220" s="59" t="n">
        <v>3.02</v>
      </c>
      <c r="T220" s="60" t="n">
        <f aca="false">J220/E220-1</f>
        <v>-0.000502150827843773</v>
      </c>
      <c r="U220" s="58" t="s">
        <v>732</v>
      </c>
      <c r="V220" s="58"/>
    </row>
    <row r="221" customFormat="false" ht="109.9" hidden="false" customHeight="false" outlineLevel="0" collapsed="false">
      <c r="A221" s="58" t="s">
        <v>773</v>
      </c>
      <c r="B221" s="58" t="s">
        <v>774</v>
      </c>
      <c r="C221" s="58" t="s">
        <v>419</v>
      </c>
      <c r="D221" s="58" t="s">
        <v>655</v>
      </c>
      <c r="E221" s="59" t="n">
        <v>263.54</v>
      </c>
      <c r="F221" s="59" t="n">
        <v>1</v>
      </c>
      <c r="G221" s="64" t="n">
        <f aca="false">F221*E221</f>
        <v>263.54</v>
      </c>
      <c r="H221" s="59" t="n">
        <v>1</v>
      </c>
      <c r="I221" s="64" t="n">
        <v>263.543</v>
      </c>
      <c r="J221" s="59" t="n">
        <f aca="false">L221/K221</f>
        <v>259.72167</v>
      </c>
      <c r="K221" s="59" t="n">
        <v>1</v>
      </c>
      <c r="L221" s="59" t="n">
        <v>259.72167</v>
      </c>
      <c r="M221" s="59" t="n">
        <v>1</v>
      </c>
      <c r="N221" s="59" t="n">
        <v>259.72167</v>
      </c>
      <c r="O221" s="58" t="s">
        <v>655</v>
      </c>
      <c r="P221" s="58" t="s">
        <v>775</v>
      </c>
      <c r="Q221" s="59" t="n">
        <f aca="false">H221-K221</f>
        <v>0</v>
      </c>
      <c r="R221" s="59" t="n">
        <f aca="false">I221-L221</f>
        <v>3.82132999999999</v>
      </c>
      <c r="S221" s="59" t="n">
        <v>3.81833</v>
      </c>
      <c r="T221" s="60" t="n">
        <f aca="false">J221/E221-1</f>
        <v>-0.0144886165288002</v>
      </c>
      <c r="U221" s="58" t="s">
        <v>732</v>
      </c>
      <c r="V221" s="58"/>
    </row>
    <row r="222" customFormat="false" ht="126.85" hidden="false" customHeight="false" outlineLevel="0" collapsed="false">
      <c r="A222" s="58" t="s">
        <v>776</v>
      </c>
      <c r="B222" s="58" t="s">
        <v>777</v>
      </c>
      <c r="C222" s="58" t="s">
        <v>419</v>
      </c>
      <c r="D222" s="58" t="s">
        <v>655</v>
      </c>
      <c r="E222" s="59" t="n">
        <v>303.54</v>
      </c>
      <c r="F222" s="59" t="n">
        <v>1</v>
      </c>
      <c r="G222" s="64" t="n">
        <f aca="false">F222*E222</f>
        <v>303.54</v>
      </c>
      <c r="H222" s="59" t="n">
        <v>1</v>
      </c>
      <c r="I222" s="64" t="n">
        <v>303.543</v>
      </c>
      <c r="J222" s="59" t="n">
        <f aca="false">L222/K222</f>
        <v>293.05579</v>
      </c>
      <c r="K222" s="59" t="n">
        <v>1</v>
      </c>
      <c r="L222" s="59" t="n">
        <v>293.05579</v>
      </c>
      <c r="M222" s="59" t="n">
        <v>1</v>
      </c>
      <c r="N222" s="59" t="n">
        <v>293.05579</v>
      </c>
      <c r="O222" s="58" t="s">
        <v>655</v>
      </c>
      <c r="P222" s="58" t="s">
        <v>778</v>
      </c>
      <c r="Q222" s="59" t="n">
        <f aca="false">H222-K222</f>
        <v>0</v>
      </c>
      <c r="R222" s="59" t="n">
        <f aca="false">I222-L222</f>
        <v>10.48721</v>
      </c>
      <c r="S222" s="59" t="n">
        <v>10.49</v>
      </c>
      <c r="T222" s="60" t="n">
        <f aca="false">J222/E222-1</f>
        <v>-0.0345397970613429</v>
      </c>
      <c r="U222" s="58" t="s">
        <v>732</v>
      </c>
      <c r="V222" s="58"/>
    </row>
    <row r="223" customFormat="false" ht="109.9" hidden="false" customHeight="false" outlineLevel="0" collapsed="false">
      <c r="A223" s="58" t="s">
        <v>779</v>
      </c>
      <c r="B223" s="58" t="s">
        <v>780</v>
      </c>
      <c r="C223" s="58" t="s">
        <v>419</v>
      </c>
      <c r="D223" s="58" t="s">
        <v>655</v>
      </c>
      <c r="E223" s="59" t="n">
        <v>295.8</v>
      </c>
      <c r="F223" s="59" t="n">
        <v>2</v>
      </c>
      <c r="G223" s="64" t="n">
        <f aca="false">F223*E223</f>
        <v>591.6</v>
      </c>
      <c r="H223" s="59" t="n">
        <v>2</v>
      </c>
      <c r="I223" s="64" t="n">
        <v>591.60075</v>
      </c>
      <c r="J223" s="59" t="n">
        <f aca="false">L223/K223</f>
        <v>284.861665</v>
      </c>
      <c r="K223" s="59" t="n">
        <v>2</v>
      </c>
      <c r="L223" s="59" t="n">
        <v>569.72333</v>
      </c>
      <c r="M223" s="59" t="n">
        <v>2</v>
      </c>
      <c r="N223" s="59" t="n">
        <v>569.72333</v>
      </c>
      <c r="O223" s="58" t="s">
        <v>655</v>
      </c>
      <c r="P223" s="58" t="s">
        <v>781</v>
      </c>
      <c r="Q223" s="59" t="n">
        <f aca="false">H223-K223</f>
        <v>0</v>
      </c>
      <c r="R223" s="59" t="n">
        <f aca="false">I223-L223</f>
        <v>21.8774199999999</v>
      </c>
      <c r="S223" s="59" t="n">
        <v>21.87667</v>
      </c>
      <c r="T223" s="60" t="n">
        <f aca="false">J223/E223-1</f>
        <v>-0.0369788201487491</v>
      </c>
      <c r="U223" s="58" t="s">
        <v>732</v>
      </c>
      <c r="V223" s="58"/>
    </row>
    <row r="224" customFormat="false" ht="124.8" hidden="false" customHeight="false" outlineLevel="0" collapsed="false">
      <c r="A224" s="58" t="s">
        <v>782</v>
      </c>
      <c r="B224" s="58" t="s">
        <v>783</v>
      </c>
      <c r="C224" s="58" t="s">
        <v>419</v>
      </c>
      <c r="D224" s="58" t="s">
        <v>655</v>
      </c>
      <c r="E224" s="59" t="n">
        <v>295.187</v>
      </c>
      <c r="F224" s="59" t="n">
        <v>2</v>
      </c>
      <c r="G224" s="64" t="n">
        <f aca="false">F224*E224</f>
        <v>590.374</v>
      </c>
      <c r="H224" s="59" t="n">
        <v>2</v>
      </c>
      <c r="I224" s="64" t="n">
        <v>590.373</v>
      </c>
      <c r="J224" s="59" t="n">
        <f aca="false">L224/K224</f>
        <v>291.527915</v>
      </c>
      <c r="K224" s="59" t="n">
        <v>2</v>
      </c>
      <c r="L224" s="59" t="n">
        <v>583.05583</v>
      </c>
      <c r="M224" s="59" t="n">
        <v>2</v>
      </c>
      <c r="N224" s="59" t="n">
        <v>583.05583</v>
      </c>
      <c r="O224" s="58" t="s">
        <v>655</v>
      </c>
      <c r="P224" s="58" t="s">
        <v>784</v>
      </c>
      <c r="Q224" s="59" t="n">
        <f aca="false">H224-K224</f>
        <v>0</v>
      </c>
      <c r="R224" s="59" t="n">
        <f aca="false">I224-L224</f>
        <v>7.31717000000003</v>
      </c>
      <c r="S224" s="59" t="n">
        <v>7.31817000000001</v>
      </c>
      <c r="T224" s="60" t="n">
        <f aca="false">J224/E224-1</f>
        <v>-0.0123958202766382</v>
      </c>
      <c r="U224" s="58" t="s">
        <v>732</v>
      </c>
      <c r="V224" s="58"/>
    </row>
    <row r="225" customFormat="false" ht="111.15" hidden="false" customHeight="false" outlineLevel="0" collapsed="false">
      <c r="A225" s="58" t="s">
        <v>785</v>
      </c>
      <c r="B225" s="58" t="s">
        <v>786</v>
      </c>
      <c r="C225" s="58" t="s">
        <v>419</v>
      </c>
      <c r="D225" s="58" t="s">
        <v>655</v>
      </c>
      <c r="E225" s="59" t="n">
        <v>297.705</v>
      </c>
      <c r="F225" s="59" t="n">
        <v>2</v>
      </c>
      <c r="G225" s="64" t="n">
        <f aca="false">F225*E225</f>
        <v>595.41</v>
      </c>
      <c r="H225" s="59" t="n">
        <v>2</v>
      </c>
      <c r="I225" s="64" t="n">
        <v>595.40775</v>
      </c>
      <c r="J225" s="59" t="n">
        <f aca="false">L225/K225</f>
        <v>286.097045</v>
      </c>
      <c r="K225" s="59" t="n">
        <v>2</v>
      </c>
      <c r="L225" s="59" t="n">
        <v>572.19409</v>
      </c>
      <c r="M225" s="59" t="n">
        <v>2</v>
      </c>
      <c r="N225" s="59" t="n">
        <v>572.19409</v>
      </c>
      <c r="O225" s="58" t="s">
        <v>655</v>
      </c>
      <c r="P225" s="58" t="s">
        <v>787</v>
      </c>
      <c r="Q225" s="59" t="n">
        <f aca="false">H225-K225</f>
        <v>0</v>
      </c>
      <c r="R225" s="59" t="n">
        <f aca="false">I225-L225</f>
        <v>23.21366</v>
      </c>
      <c r="S225" s="59" t="n">
        <v>23.21</v>
      </c>
      <c r="T225" s="60" t="n">
        <f aca="false">J225/E225-1</f>
        <v>-0.0389914680640231</v>
      </c>
      <c r="U225" s="58" t="s">
        <v>732</v>
      </c>
      <c r="V225" s="58"/>
    </row>
    <row r="226" customFormat="false" ht="109.9" hidden="false" customHeight="false" outlineLevel="0" collapsed="false">
      <c r="A226" s="58" t="s">
        <v>788</v>
      </c>
      <c r="B226" s="58" t="s">
        <v>789</v>
      </c>
      <c r="C226" s="58" t="s">
        <v>419</v>
      </c>
      <c r="D226" s="58" t="s">
        <v>655</v>
      </c>
      <c r="E226" s="59" t="n">
        <v>288.48</v>
      </c>
      <c r="F226" s="59" t="n">
        <v>2</v>
      </c>
      <c r="G226" s="64" t="n">
        <f aca="false">F226*E226</f>
        <v>576.96</v>
      </c>
      <c r="H226" s="59" t="n">
        <v>2</v>
      </c>
      <c r="I226" s="64" t="n">
        <v>576.96225</v>
      </c>
      <c r="J226" s="59" t="n">
        <f aca="false">L226/K226</f>
        <v>271.262275</v>
      </c>
      <c r="K226" s="59" t="n">
        <v>2</v>
      </c>
      <c r="L226" s="59" t="n">
        <v>542.52455</v>
      </c>
      <c r="M226" s="59" t="n">
        <v>2</v>
      </c>
      <c r="N226" s="59" t="n">
        <v>542.52455</v>
      </c>
      <c r="O226" s="58" t="s">
        <v>655</v>
      </c>
      <c r="P226" s="58" t="s">
        <v>790</v>
      </c>
      <c r="Q226" s="59" t="n">
        <f aca="false">H226-K226</f>
        <v>0</v>
      </c>
      <c r="R226" s="59" t="n">
        <f aca="false">I226-L226</f>
        <v>34.4377000000001</v>
      </c>
      <c r="S226" s="59" t="n">
        <v>34.4354500000001</v>
      </c>
      <c r="T226" s="60" t="n">
        <f aca="false">J226/E226-1</f>
        <v>-0.059684293538547</v>
      </c>
      <c r="U226" s="58" t="s">
        <v>732</v>
      </c>
      <c r="V226" s="58"/>
    </row>
    <row r="227" customFormat="false" ht="124.8" hidden="false" customHeight="false" outlineLevel="0" collapsed="false">
      <c r="A227" s="58" t="s">
        <v>791</v>
      </c>
      <c r="B227" s="58" t="s">
        <v>792</v>
      </c>
      <c r="C227" s="58" t="s">
        <v>419</v>
      </c>
      <c r="D227" s="58" t="s">
        <v>655</v>
      </c>
      <c r="E227" s="59" t="n">
        <v>295.875</v>
      </c>
      <c r="F227" s="59" t="n">
        <v>2</v>
      </c>
      <c r="G227" s="64" t="n">
        <f aca="false">F227*E227</f>
        <v>591.75</v>
      </c>
      <c r="H227" s="59" t="n">
        <v>2</v>
      </c>
      <c r="I227" s="64" t="n">
        <v>591.74775</v>
      </c>
      <c r="J227" s="59" t="n">
        <f aca="false">L227/K227</f>
        <v>284.083525</v>
      </c>
      <c r="K227" s="59" t="n">
        <v>2</v>
      </c>
      <c r="L227" s="59" t="n">
        <v>568.16705</v>
      </c>
      <c r="M227" s="59" t="n">
        <v>2</v>
      </c>
      <c r="N227" s="59" t="n">
        <v>568.16705</v>
      </c>
      <c r="O227" s="58" t="s">
        <v>655</v>
      </c>
      <c r="P227" s="58" t="s">
        <v>793</v>
      </c>
      <c r="Q227" s="59" t="n">
        <f aca="false">H227-K227</f>
        <v>0</v>
      </c>
      <c r="R227" s="59" t="n">
        <f aca="false">I227-L227</f>
        <v>23.5807</v>
      </c>
      <c r="S227" s="59" t="n">
        <v>23.58295</v>
      </c>
      <c r="T227" s="60" t="n">
        <f aca="false">J227/E227-1</f>
        <v>-0.0398528939585974</v>
      </c>
      <c r="U227" s="58" t="s">
        <v>732</v>
      </c>
      <c r="V227" s="58"/>
    </row>
    <row r="228" customFormat="false" ht="141.1" hidden="false" customHeight="false" outlineLevel="0" collapsed="false">
      <c r="A228" s="58" t="s">
        <v>794</v>
      </c>
      <c r="B228" s="58" t="s">
        <v>795</v>
      </c>
      <c r="C228" s="58" t="s">
        <v>419</v>
      </c>
      <c r="D228" s="58" t="s">
        <v>655</v>
      </c>
      <c r="E228" s="59" t="n">
        <v>457.404</v>
      </c>
      <c r="F228" s="59" t="n">
        <v>1</v>
      </c>
      <c r="G228" s="64" t="n">
        <f aca="false">F228*E228</f>
        <v>457.404</v>
      </c>
      <c r="H228" s="59" t="n">
        <v>1</v>
      </c>
      <c r="I228" s="64" t="n">
        <v>457.404</v>
      </c>
      <c r="J228" s="59" t="n">
        <f aca="false">L228/K228</f>
        <v>457.39</v>
      </c>
      <c r="K228" s="59" t="n">
        <v>1</v>
      </c>
      <c r="L228" s="59" t="n">
        <v>457.39</v>
      </c>
      <c r="M228" s="59" t="n">
        <v>1</v>
      </c>
      <c r="N228" s="59" t="n">
        <v>457.39</v>
      </c>
      <c r="O228" s="58" t="s">
        <v>655</v>
      </c>
      <c r="P228" s="58" t="s">
        <v>796</v>
      </c>
      <c r="Q228" s="59" t="n">
        <f aca="false">H228-K228</f>
        <v>0</v>
      </c>
      <c r="R228" s="59" t="n">
        <f aca="false">I228-L228</f>
        <v>0.01400000000001</v>
      </c>
      <c r="S228" s="59" t="n">
        <v>0.01400000000001</v>
      </c>
      <c r="T228" s="60" t="n">
        <f aca="false">J228/E228-1</f>
        <v>-3.06075154568042E-005</v>
      </c>
      <c r="U228" s="58" t="s">
        <v>736</v>
      </c>
      <c r="V228" s="58"/>
    </row>
    <row r="229" customFormat="false" ht="126.85" hidden="false" customHeight="false" outlineLevel="0" collapsed="false">
      <c r="A229" s="58" t="s">
        <v>797</v>
      </c>
      <c r="B229" s="58" t="s">
        <v>798</v>
      </c>
      <c r="C229" s="58" t="s">
        <v>419</v>
      </c>
      <c r="D229" s="58" t="s">
        <v>655</v>
      </c>
      <c r="E229" s="59" t="n">
        <v>398.72</v>
      </c>
      <c r="F229" s="59" t="n">
        <v>1</v>
      </c>
      <c r="G229" s="64" t="n">
        <f aca="false">F229*E229</f>
        <v>398.72</v>
      </c>
      <c r="H229" s="59" t="n">
        <v>1</v>
      </c>
      <c r="I229" s="64" t="n">
        <v>398.71575</v>
      </c>
      <c r="J229" s="59" t="n">
        <f aca="false">L229/K229</f>
        <v>362.72333</v>
      </c>
      <c r="K229" s="59" t="n">
        <v>1</v>
      </c>
      <c r="L229" s="59" t="n">
        <v>362.72333</v>
      </c>
      <c r="M229" s="59" t="n">
        <v>1</v>
      </c>
      <c r="N229" s="59" t="n">
        <v>362.72333</v>
      </c>
      <c r="O229" s="58" t="s">
        <v>655</v>
      </c>
      <c r="P229" s="58" t="s">
        <v>799</v>
      </c>
      <c r="Q229" s="59" t="n">
        <f aca="false">H229-K229</f>
        <v>0</v>
      </c>
      <c r="R229" s="59" t="n">
        <f aca="false">I229-L229</f>
        <v>35.99242</v>
      </c>
      <c r="S229" s="59" t="n">
        <v>35.99</v>
      </c>
      <c r="T229" s="60" t="n">
        <f aca="false">J229/E229-1</f>
        <v>-0.0902805728330659</v>
      </c>
      <c r="U229" s="58" t="s">
        <v>736</v>
      </c>
      <c r="V229" s="58"/>
    </row>
    <row r="230" customFormat="false" ht="141.1" hidden="false" customHeight="false" outlineLevel="0" collapsed="false">
      <c r="A230" s="58" t="s">
        <v>800</v>
      </c>
      <c r="B230" s="58" t="s">
        <v>801</v>
      </c>
      <c r="C230" s="58" t="s">
        <v>419</v>
      </c>
      <c r="D230" s="58" t="s">
        <v>655</v>
      </c>
      <c r="E230" s="59" t="n">
        <v>377.4</v>
      </c>
      <c r="F230" s="59" t="n">
        <v>1</v>
      </c>
      <c r="G230" s="64" t="n">
        <f aca="false">F230*E230</f>
        <v>377.4</v>
      </c>
      <c r="H230" s="59" t="n">
        <v>1</v>
      </c>
      <c r="I230" s="64" t="n">
        <v>377.397</v>
      </c>
      <c r="J230" s="59" t="n">
        <f aca="false">L230/K230</f>
        <v>377.39</v>
      </c>
      <c r="K230" s="59" t="n">
        <v>1</v>
      </c>
      <c r="L230" s="59" t="n">
        <v>377.39</v>
      </c>
      <c r="M230" s="59" t="n">
        <v>1</v>
      </c>
      <c r="N230" s="59" t="n">
        <v>377.39</v>
      </c>
      <c r="O230" s="58" t="s">
        <v>655</v>
      </c>
      <c r="P230" s="58" t="s">
        <v>802</v>
      </c>
      <c r="Q230" s="59" t="n">
        <f aca="false">H230-K230</f>
        <v>0</v>
      </c>
      <c r="R230" s="59" t="n">
        <f aca="false">I230-L230</f>
        <v>0.007000000000005</v>
      </c>
      <c r="S230" s="59" t="n">
        <v>0.00999999999999091</v>
      </c>
      <c r="T230" s="60" t="n">
        <f aca="false">J230/E230-1</f>
        <v>-2.64970853205426E-005</v>
      </c>
      <c r="U230" s="58" t="s">
        <v>736</v>
      </c>
      <c r="V230" s="58"/>
    </row>
    <row r="231" customFormat="false" ht="142.5" hidden="false" customHeight="false" outlineLevel="0" collapsed="false">
      <c r="A231" s="58" t="s">
        <v>803</v>
      </c>
      <c r="B231" s="58" t="s">
        <v>804</v>
      </c>
      <c r="C231" s="58" t="s">
        <v>419</v>
      </c>
      <c r="D231" s="58" t="s">
        <v>655</v>
      </c>
      <c r="E231" s="59" t="n">
        <v>376.05</v>
      </c>
      <c r="F231" s="59" t="n">
        <v>1</v>
      </c>
      <c r="G231" s="64" t="n">
        <f aca="false">F231*E231</f>
        <v>376.05</v>
      </c>
      <c r="H231" s="59" t="n">
        <v>1</v>
      </c>
      <c r="I231" s="64" t="n">
        <v>376.04625</v>
      </c>
      <c r="J231" s="59" t="n">
        <f aca="false">L231/K231</f>
        <v>375.97333</v>
      </c>
      <c r="K231" s="59" t="n">
        <v>1</v>
      </c>
      <c r="L231" s="59" t="n">
        <v>375.97333</v>
      </c>
      <c r="M231" s="59" t="n">
        <v>1</v>
      </c>
      <c r="N231" s="59" t="n">
        <v>375.97333</v>
      </c>
      <c r="O231" s="58" t="s">
        <v>655</v>
      </c>
      <c r="P231" s="58" t="s">
        <v>805</v>
      </c>
      <c r="Q231" s="59" t="n">
        <f aca="false">H231-K231</f>
        <v>0</v>
      </c>
      <c r="R231" s="59" t="n">
        <f aca="false">I231-L231</f>
        <v>0.0729200000000105</v>
      </c>
      <c r="S231" s="59" t="n">
        <v>0.07</v>
      </c>
      <c r="T231" s="60" t="n">
        <f aca="false">J231/E231-1</f>
        <v>-0.000203882462438631</v>
      </c>
      <c r="U231" s="58" t="s">
        <v>736</v>
      </c>
      <c r="V231" s="58"/>
    </row>
    <row r="232" customFormat="false" ht="124.8" hidden="false" customHeight="false" outlineLevel="0" collapsed="false">
      <c r="A232" s="58" t="s">
        <v>806</v>
      </c>
      <c r="B232" s="58" t="s">
        <v>807</v>
      </c>
      <c r="C232" s="58" t="s">
        <v>419</v>
      </c>
      <c r="D232" s="58" t="s">
        <v>655</v>
      </c>
      <c r="E232" s="59" t="n">
        <v>1825.19</v>
      </c>
      <c r="F232" s="59" t="n">
        <v>1</v>
      </c>
      <c r="G232" s="64" t="n">
        <f aca="false">F232*E232</f>
        <v>1825.19</v>
      </c>
      <c r="H232" s="59" t="n">
        <v>1</v>
      </c>
      <c r="I232" s="64" t="n">
        <v>1825.19175</v>
      </c>
      <c r="J232" s="59" t="n">
        <f aca="false">L232/K232</f>
        <v>366.66916</v>
      </c>
      <c r="K232" s="59" t="n">
        <v>1</v>
      </c>
      <c r="L232" s="59" t="n">
        <v>366.66916</v>
      </c>
      <c r="M232" s="59" t="n">
        <v>1</v>
      </c>
      <c r="N232" s="59" t="n">
        <v>366.66916</v>
      </c>
      <c r="O232" s="58" t="s">
        <v>655</v>
      </c>
      <c r="P232" s="58" t="s">
        <v>808</v>
      </c>
      <c r="Q232" s="59" t="n">
        <f aca="false">H232-K232</f>
        <v>0</v>
      </c>
      <c r="R232" s="59" t="n">
        <f aca="false">I232-L232</f>
        <v>1458.52259</v>
      </c>
      <c r="S232" s="59" t="n">
        <v>1458.52084</v>
      </c>
      <c r="T232" s="60" t="n">
        <f aca="false">J232/E232-1</f>
        <v>-0.799106306740668</v>
      </c>
      <c r="U232" s="58" t="s">
        <v>732</v>
      </c>
      <c r="V232" s="58"/>
    </row>
    <row r="233" customFormat="false" ht="142.5" hidden="false" customHeight="false" outlineLevel="0" collapsed="false">
      <c r="A233" s="58" t="s">
        <v>809</v>
      </c>
      <c r="B233" s="58" t="s">
        <v>810</v>
      </c>
      <c r="C233" s="58" t="s">
        <v>753</v>
      </c>
      <c r="D233" s="58" t="s">
        <v>655</v>
      </c>
      <c r="E233" s="59" t="n">
        <v>1921.41</v>
      </c>
      <c r="F233" s="59" t="n">
        <v>1</v>
      </c>
      <c r="G233" s="64" t="n">
        <f aca="false">F233*E233</f>
        <v>1921.41</v>
      </c>
      <c r="H233" s="59" t="n">
        <v>1</v>
      </c>
      <c r="I233" s="64" t="n">
        <v>1921.4097</v>
      </c>
      <c r="J233" s="59" t="n">
        <f aca="false">L233/K233</f>
        <v>1920.79071</v>
      </c>
      <c r="K233" s="59" t="n">
        <v>1</v>
      </c>
      <c r="L233" s="59" t="n">
        <v>1920.79071</v>
      </c>
      <c r="M233" s="59" t="n">
        <v>1</v>
      </c>
      <c r="N233" s="59" t="n">
        <v>1920.79071</v>
      </c>
      <c r="O233" s="58" t="s">
        <v>655</v>
      </c>
      <c r="P233" s="58" t="s">
        <v>811</v>
      </c>
      <c r="Q233" s="59" t="n">
        <f aca="false">H233-K233</f>
        <v>0</v>
      </c>
      <c r="R233" s="59" t="n">
        <f aca="false">I233-L233</f>
        <v>0.61898999999994</v>
      </c>
      <c r="S233" s="59" t="n">
        <v>0.619290000000092</v>
      </c>
      <c r="T233" s="60" t="n">
        <f aca="false">J233/E233-1</f>
        <v>-0.000322310178462737</v>
      </c>
      <c r="U233" s="58" t="s">
        <v>732</v>
      </c>
      <c r="V233" s="58"/>
    </row>
    <row r="234" customFormat="false" ht="142.5" hidden="false" customHeight="false" outlineLevel="0" collapsed="false">
      <c r="A234" s="58" t="s">
        <v>812</v>
      </c>
      <c r="B234" s="58" t="s">
        <v>813</v>
      </c>
      <c r="C234" s="58" t="s">
        <v>753</v>
      </c>
      <c r="D234" s="58" t="s">
        <v>655</v>
      </c>
      <c r="E234" s="59" t="n">
        <v>1982.61</v>
      </c>
      <c r="F234" s="59" t="n">
        <v>1</v>
      </c>
      <c r="G234" s="62" t="n">
        <f aca="false">F234*E234</f>
        <v>1982.61</v>
      </c>
      <c r="H234" s="59" t="n">
        <v>1</v>
      </c>
      <c r="I234" s="62" t="n">
        <v>1982.6072</v>
      </c>
      <c r="J234" s="59" t="n">
        <f aca="false">L234/K234</f>
        <v>1982.45165</v>
      </c>
      <c r="K234" s="59" t="n">
        <v>1</v>
      </c>
      <c r="L234" s="59" t="n">
        <v>1982.45165</v>
      </c>
      <c r="M234" s="59" t="n">
        <v>1</v>
      </c>
      <c r="N234" s="59" t="n">
        <v>1982.45165</v>
      </c>
      <c r="O234" s="58" t="s">
        <v>655</v>
      </c>
      <c r="P234" s="58" t="s">
        <v>814</v>
      </c>
      <c r="Q234" s="59" t="n">
        <f aca="false">H234-K234</f>
        <v>0</v>
      </c>
      <c r="R234" s="59" t="n">
        <f aca="false">I234-L234</f>
        <v>0.155549999999948</v>
      </c>
      <c r="S234" s="59" t="n">
        <v>0.158349999999928</v>
      </c>
      <c r="T234" s="60" t="n">
        <f aca="false">J234/E234-1</f>
        <v>-7.98694649981613E-005</v>
      </c>
      <c r="U234" s="58" t="s">
        <v>732</v>
      </c>
      <c r="V234" s="58"/>
    </row>
    <row r="235" customFormat="false" ht="173.85" hidden="false" customHeight="false" outlineLevel="0" collapsed="false">
      <c r="A235" s="58" t="s">
        <v>815</v>
      </c>
      <c r="B235" s="58" t="s">
        <v>816</v>
      </c>
      <c r="C235" s="58" t="s">
        <v>753</v>
      </c>
      <c r="D235" s="58" t="s">
        <v>655</v>
      </c>
      <c r="E235" s="59" t="n">
        <v>8706.38</v>
      </c>
      <c r="F235" s="59" t="n">
        <v>1</v>
      </c>
      <c r="G235" s="64" t="n">
        <f aca="false">F235*E235</f>
        <v>8706.38</v>
      </c>
      <c r="H235" s="59" t="n">
        <v>1</v>
      </c>
      <c r="I235" s="64" t="n">
        <v>8706.379</v>
      </c>
      <c r="J235" s="59" t="n">
        <f aca="false">L235/K235</f>
        <v>8542.22333</v>
      </c>
      <c r="K235" s="59" t="n">
        <v>1</v>
      </c>
      <c r="L235" s="59" t="n">
        <v>8542.22333</v>
      </c>
      <c r="M235" s="59" t="n">
        <v>1</v>
      </c>
      <c r="N235" s="59" t="n">
        <v>8542.22333</v>
      </c>
      <c r="O235" s="58" t="s">
        <v>655</v>
      </c>
      <c r="P235" s="58" t="s">
        <v>817</v>
      </c>
      <c r="Q235" s="59" t="n">
        <f aca="false">H235-K235</f>
        <v>0</v>
      </c>
      <c r="R235" s="59" t="n">
        <f aca="false">I235-L235</f>
        <v>164.15567</v>
      </c>
      <c r="S235" s="59" t="n">
        <v>164.156669999999</v>
      </c>
      <c r="T235" s="60" t="n">
        <f aca="false">J235/E235-1</f>
        <v>-0.0188547559375997</v>
      </c>
      <c r="U235" s="58" t="s">
        <v>736</v>
      </c>
      <c r="V235" s="58"/>
    </row>
    <row r="236" customFormat="false" ht="143.4" hidden="false" customHeight="false" outlineLevel="0" collapsed="false">
      <c r="A236" s="58" t="s">
        <v>818</v>
      </c>
      <c r="B236" s="58" t="s">
        <v>819</v>
      </c>
      <c r="C236" s="58" t="s">
        <v>753</v>
      </c>
      <c r="D236" s="58" t="s">
        <v>655</v>
      </c>
      <c r="E236" s="59" t="n">
        <v>2027.09</v>
      </c>
      <c r="F236" s="59" t="n">
        <v>1</v>
      </c>
      <c r="G236" s="64" t="n">
        <f aca="false">F236*E236</f>
        <v>2027.09</v>
      </c>
      <c r="H236" s="59" t="n">
        <v>1</v>
      </c>
      <c r="I236" s="64" t="n">
        <v>2027.088</v>
      </c>
      <c r="J236" s="59" t="n">
        <f aca="false">L236/K236</f>
        <v>2025.82596</v>
      </c>
      <c r="K236" s="59" t="n">
        <v>1</v>
      </c>
      <c r="L236" s="59" t="n">
        <v>2025.82596</v>
      </c>
      <c r="M236" s="59" t="n">
        <v>1</v>
      </c>
      <c r="N236" s="59" t="n">
        <v>2025.82596</v>
      </c>
      <c r="O236" s="58" t="s">
        <v>655</v>
      </c>
      <c r="P236" s="58" t="s">
        <v>820</v>
      </c>
      <c r="Q236" s="59" t="n">
        <f aca="false">H236-K236</f>
        <v>0</v>
      </c>
      <c r="R236" s="59" t="n">
        <f aca="false">I236-L236</f>
        <v>1.26204000000007</v>
      </c>
      <c r="S236" s="59" t="n">
        <v>1.26404000000002</v>
      </c>
      <c r="T236" s="60" t="n">
        <f aca="false">J236/E236-1</f>
        <v>-0.000623573694310542</v>
      </c>
      <c r="U236" s="58" t="s">
        <v>732</v>
      </c>
      <c r="V236" s="58"/>
    </row>
    <row r="237" customFormat="false" ht="143.4" hidden="false" customHeight="false" outlineLevel="0" collapsed="false">
      <c r="A237" s="58" t="s">
        <v>821</v>
      </c>
      <c r="B237" s="58" t="s">
        <v>822</v>
      </c>
      <c r="C237" s="58" t="s">
        <v>753</v>
      </c>
      <c r="D237" s="58" t="s">
        <v>655</v>
      </c>
      <c r="E237" s="59" t="n">
        <v>2131.91</v>
      </c>
      <c r="F237" s="59" t="n">
        <v>1</v>
      </c>
      <c r="G237" s="64" t="n">
        <f aca="false">F237*E237</f>
        <v>2131.91</v>
      </c>
      <c r="H237" s="59" t="n">
        <v>1</v>
      </c>
      <c r="I237" s="64" t="n">
        <v>2131.906</v>
      </c>
      <c r="J237" s="59" t="n">
        <f aca="false">L237/K237</f>
        <v>2131.77</v>
      </c>
      <c r="K237" s="59" t="n">
        <v>1</v>
      </c>
      <c r="L237" s="59" t="n">
        <v>2131.77</v>
      </c>
      <c r="M237" s="59" t="n">
        <v>1</v>
      </c>
      <c r="N237" s="59" t="n">
        <v>2131.77</v>
      </c>
      <c r="O237" s="58" t="s">
        <v>655</v>
      </c>
      <c r="P237" s="58" t="s">
        <v>823</v>
      </c>
      <c r="Q237" s="59" t="n">
        <f aca="false">H237-K237</f>
        <v>0</v>
      </c>
      <c r="R237" s="59" t="n">
        <f aca="false">I237-L237</f>
        <v>0.135999999999967</v>
      </c>
      <c r="S237" s="59" t="n">
        <v>0.139999999999873</v>
      </c>
      <c r="T237" s="60" t="n">
        <f aca="false">J237/E237-1</f>
        <v>-6.56688134114125E-005</v>
      </c>
      <c r="U237" s="58" t="s">
        <v>732</v>
      </c>
      <c r="V237" s="58"/>
    </row>
    <row r="238" customFormat="false" ht="127.65" hidden="false" customHeight="false" outlineLevel="0" collapsed="false">
      <c r="A238" s="58" t="s">
        <v>824</v>
      </c>
      <c r="B238" s="58" t="s">
        <v>825</v>
      </c>
      <c r="C238" s="58" t="s">
        <v>753</v>
      </c>
      <c r="D238" s="58" t="s">
        <v>655</v>
      </c>
      <c r="E238" s="59" t="n">
        <v>1189.77</v>
      </c>
      <c r="F238" s="59" t="n">
        <v>1</v>
      </c>
      <c r="G238" s="64" t="n">
        <f aca="false">F238*E238</f>
        <v>1189.77</v>
      </c>
      <c r="H238" s="59" t="n">
        <v>1</v>
      </c>
      <c r="I238" s="64" t="n">
        <v>1189.77342</v>
      </c>
      <c r="J238" s="59" t="n">
        <f aca="false">L238/K238</f>
        <v>1189.77283</v>
      </c>
      <c r="K238" s="59" t="n">
        <v>1</v>
      </c>
      <c r="L238" s="59" t="n">
        <v>1189.77283</v>
      </c>
      <c r="M238" s="59" t="n">
        <v>1</v>
      </c>
      <c r="N238" s="59" t="n">
        <v>1189.77283</v>
      </c>
      <c r="O238" s="58" t="s">
        <v>655</v>
      </c>
      <c r="P238" s="58" t="s">
        <v>826</v>
      </c>
      <c r="Q238" s="59" t="n">
        <f aca="false">H238-K238</f>
        <v>0</v>
      </c>
      <c r="R238" s="59" t="n">
        <f aca="false">I238-L238</f>
        <v>0.000589999999874635</v>
      </c>
      <c r="S238" s="59" t="n">
        <v>-0.00283000000013089</v>
      </c>
      <c r="T238" s="60" t="n">
        <f aca="false">J238/E238-1</f>
        <v>2.37861099217085E-006</v>
      </c>
      <c r="U238" s="58" t="s">
        <v>732</v>
      </c>
      <c r="V238" s="58"/>
    </row>
    <row r="239" customFormat="false" ht="190.7" hidden="false" customHeight="false" outlineLevel="0" collapsed="false">
      <c r="A239" s="58" t="s">
        <v>827</v>
      </c>
      <c r="B239" s="58" t="s">
        <v>828</v>
      </c>
      <c r="C239" s="58" t="s">
        <v>753</v>
      </c>
      <c r="D239" s="58" t="s">
        <v>655</v>
      </c>
      <c r="E239" s="59" t="n">
        <v>5873.66</v>
      </c>
      <c r="F239" s="59" t="n">
        <v>1</v>
      </c>
      <c r="G239" s="64" t="n">
        <f aca="false">F239*E239</f>
        <v>5873.66</v>
      </c>
      <c r="H239" s="59" t="n">
        <v>1</v>
      </c>
      <c r="I239" s="64" t="n">
        <v>5873.66</v>
      </c>
      <c r="J239" s="59" t="n">
        <f aca="false">L239/K239</f>
        <v>5828.05668</v>
      </c>
      <c r="K239" s="59" t="n">
        <v>1</v>
      </c>
      <c r="L239" s="59" t="n">
        <v>5828.05668</v>
      </c>
      <c r="M239" s="59" t="n">
        <v>1</v>
      </c>
      <c r="N239" s="59" t="n">
        <v>5828.05668</v>
      </c>
      <c r="O239" s="58" t="s">
        <v>655</v>
      </c>
      <c r="P239" s="58" t="s">
        <v>829</v>
      </c>
      <c r="Q239" s="59" t="n">
        <f aca="false">H239-K239</f>
        <v>0</v>
      </c>
      <c r="R239" s="59" t="n">
        <f aca="false">I239-L239</f>
        <v>45.6033200000002</v>
      </c>
      <c r="S239" s="59" t="n">
        <v>45.6033200000002</v>
      </c>
      <c r="T239" s="60" t="n">
        <f aca="false">J239/E239-1</f>
        <v>-0.00776403809549753</v>
      </c>
      <c r="U239" s="58" t="s">
        <v>830</v>
      </c>
      <c r="V239" s="58"/>
    </row>
    <row r="240" customFormat="false" ht="143.4" hidden="false" customHeight="false" outlineLevel="0" collapsed="false">
      <c r="A240" s="58" t="s">
        <v>831</v>
      </c>
      <c r="B240" s="58" t="s">
        <v>832</v>
      </c>
      <c r="C240" s="58" t="s">
        <v>753</v>
      </c>
      <c r="D240" s="58" t="s">
        <v>59</v>
      </c>
      <c r="E240" s="59" t="n">
        <v>1225.2</v>
      </c>
      <c r="F240" s="59" t="n">
        <v>1</v>
      </c>
      <c r="G240" s="64" t="n">
        <f aca="false">F240*E240</f>
        <v>1225.2</v>
      </c>
      <c r="H240" s="59" t="n">
        <v>1</v>
      </c>
      <c r="I240" s="64" t="n">
        <v>1225.20464</v>
      </c>
      <c r="J240" s="59" t="n">
        <f aca="false">L240/K240</f>
        <v>1225.20392</v>
      </c>
      <c r="K240" s="59" t="n">
        <v>1</v>
      </c>
      <c r="L240" s="59" t="n">
        <f aca="false">1228.5792-3.37528</f>
        <v>1225.20392</v>
      </c>
      <c r="M240" s="59" t="n">
        <v>1</v>
      </c>
      <c r="N240" s="59" t="n">
        <f aca="false">1228.5792-3.37528</f>
        <v>1225.20392</v>
      </c>
      <c r="O240" s="58" t="s">
        <v>59</v>
      </c>
      <c r="P240" s="58" t="s">
        <v>833</v>
      </c>
      <c r="Q240" s="59" t="n">
        <f aca="false">H240-K240</f>
        <v>0</v>
      </c>
      <c r="R240" s="59" t="n">
        <f aca="false">I240-L240</f>
        <v>0.000720000000001164</v>
      </c>
      <c r="S240" s="59" t="n">
        <v>-0.00391999999988002</v>
      </c>
      <c r="T240" s="60" t="n">
        <f aca="false">J240/E240-1</f>
        <v>3.19947763616213E-006</v>
      </c>
      <c r="U240" s="58" t="s">
        <v>834</v>
      </c>
      <c r="V240" s="58"/>
    </row>
    <row r="241" customFormat="false" ht="143.4" hidden="false" customHeight="false" outlineLevel="0" collapsed="false">
      <c r="A241" s="58" t="s">
        <v>835</v>
      </c>
      <c r="B241" s="58" t="s">
        <v>836</v>
      </c>
      <c r="C241" s="58" t="s">
        <v>753</v>
      </c>
      <c r="D241" s="58" t="s">
        <v>655</v>
      </c>
      <c r="E241" s="59" t="n">
        <v>1793.72</v>
      </c>
      <c r="F241" s="59" t="n">
        <v>1</v>
      </c>
      <c r="G241" s="64" t="n">
        <f aca="false">F241*E241</f>
        <v>1793.72</v>
      </c>
      <c r="H241" s="59" t="n">
        <v>1</v>
      </c>
      <c r="I241" s="64" t="n">
        <v>1793.72294</v>
      </c>
      <c r="J241" s="59" t="n">
        <f aca="false">L241/K241</f>
        <v>1793.722</v>
      </c>
      <c r="K241" s="59" t="n">
        <v>1</v>
      </c>
      <c r="L241" s="59" t="n">
        <f aca="false">1797.09728-3.37528</f>
        <v>1793.722</v>
      </c>
      <c r="M241" s="59" t="n">
        <v>1</v>
      </c>
      <c r="N241" s="59" t="n">
        <f aca="false">1797.09728-3.37528</f>
        <v>1793.722</v>
      </c>
      <c r="O241" s="58" t="s">
        <v>655</v>
      </c>
      <c r="P241" s="58" t="s">
        <v>837</v>
      </c>
      <c r="Q241" s="59" t="n">
        <f aca="false">H241-K241</f>
        <v>0</v>
      </c>
      <c r="R241" s="59" t="n">
        <f aca="false">I241-L241</f>
        <v>0.000940000000127839</v>
      </c>
      <c r="S241" s="59" t="n">
        <v>-0.00199999999995271</v>
      </c>
      <c r="T241" s="60" t="n">
        <f aca="false">J241/E241-1</f>
        <v>1.11500122645936E-006</v>
      </c>
      <c r="U241" s="58" t="s">
        <v>834</v>
      </c>
      <c r="V241" s="58"/>
    </row>
    <row r="242" customFormat="false" ht="143.4" hidden="false" customHeight="false" outlineLevel="0" collapsed="false">
      <c r="A242" s="58" t="s">
        <v>838</v>
      </c>
      <c r="B242" s="58" t="s">
        <v>839</v>
      </c>
      <c r="C242" s="58" t="s">
        <v>753</v>
      </c>
      <c r="D242" s="58" t="s">
        <v>655</v>
      </c>
      <c r="E242" s="59" t="n">
        <v>2624.43</v>
      </c>
      <c r="F242" s="59" t="n">
        <v>1</v>
      </c>
      <c r="G242" s="64" t="n">
        <f aca="false">F242*E242</f>
        <v>2624.43</v>
      </c>
      <c r="H242" s="59" t="n">
        <v>1</v>
      </c>
      <c r="I242" s="64" t="n">
        <v>2624.4344</v>
      </c>
      <c r="J242" s="59" t="n">
        <f aca="false">L242/K242</f>
        <v>2624.32594</v>
      </c>
      <c r="K242" s="59" t="n">
        <v>1</v>
      </c>
      <c r="L242" s="59" t="n">
        <v>2624.32594</v>
      </c>
      <c r="M242" s="59" t="n">
        <v>1</v>
      </c>
      <c r="N242" s="59" t="n">
        <v>2624.32594</v>
      </c>
      <c r="O242" s="58" t="s">
        <v>655</v>
      </c>
      <c r="P242" s="58" t="s">
        <v>840</v>
      </c>
      <c r="Q242" s="59" t="n">
        <f aca="false">H242-K242</f>
        <v>0</v>
      </c>
      <c r="R242" s="59" t="n">
        <f aca="false">I242-L242</f>
        <v>0.108459999999923</v>
      </c>
      <c r="S242" s="59" t="n">
        <v>0.11</v>
      </c>
      <c r="T242" s="60" t="n">
        <f aca="false">J242/E242-1</f>
        <v>-3.96505145877635E-005</v>
      </c>
      <c r="U242" s="58" t="s">
        <v>732</v>
      </c>
      <c r="V242" s="58"/>
    </row>
    <row r="243" customFormat="false" ht="143.4" hidden="false" customHeight="false" outlineLevel="0" collapsed="false">
      <c r="A243" s="58" t="s">
        <v>841</v>
      </c>
      <c r="B243" s="58" t="s">
        <v>842</v>
      </c>
      <c r="C243" s="58" t="s">
        <v>753</v>
      </c>
      <c r="D243" s="58" t="s">
        <v>655</v>
      </c>
      <c r="E243" s="59" t="n">
        <v>626.31</v>
      </c>
      <c r="F243" s="59" t="n">
        <v>1</v>
      </c>
      <c r="G243" s="64" t="n">
        <f aca="false">F243*E243</f>
        <v>626.31</v>
      </c>
      <c r="H243" s="59" t="n">
        <v>1</v>
      </c>
      <c r="I243" s="64" t="n">
        <v>626.30616</v>
      </c>
      <c r="J243" s="59" t="n">
        <f aca="false">L243/K243</f>
        <v>626.30582</v>
      </c>
      <c r="K243" s="59" t="n">
        <v>1</v>
      </c>
      <c r="L243" s="59" t="n">
        <v>626.30582</v>
      </c>
      <c r="M243" s="59" t="n">
        <v>1</v>
      </c>
      <c r="N243" s="59" t="n">
        <v>626.30582</v>
      </c>
      <c r="O243" s="58" t="s">
        <v>655</v>
      </c>
      <c r="P243" s="58" t="s">
        <v>843</v>
      </c>
      <c r="Q243" s="59" t="n">
        <f aca="false">H243-K243</f>
        <v>0</v>
      </c>
      <c r="R243" s="59" t="n">
        <f aca="false">I243-L243</f>
        <v>0.00033999999993739</v>
      </c>
      <c r="S243" s="59" t="n">
        <v>0.0041799999999057</v>
      </c>
      <c r="T243" s="60" t="n">
        <f aca="false">J243/E243-1</f>
        <v>-6.6740112721897E-006</v>
      </c>
      <c r="U243" s="58" t="s">
        <v>732</v>
      </c>
      <c r="V243" s="58"/>
    </row>
    <row r="244" customFormat="false" ht="120.2" hidden="false" customHeight="true" outlineLevel="0" collapsed="false">
      <c r="A244" s="58" t="s">
        <v>844</v>
      </c>
      <c r="B244" s="58" t="s">
        <v>845</v>
      </c>
      <c r="C244" s="58" t="s">
        <v>753</v>
      </c>
      <c r="D244" s="58" t="s">
        <v>655</v>
      </c>
      <c r="E244" s="59" t="n">
        <v>2000.72</v>
      </c>
      <c r="F244" s="59" t="n">
        <v>1</v>
      </c>
      <c r="G244" s="64" t="n">
        <f aca="false">F244*E244</f>
        <v>2000.72</v>
      </c>
      <c r="H244" s="59" t="n">
        <v>1</v>
      </c>
      <c r="I244" s="64" t="n">
        <v>2000.7246</v>
      </c>
      <c r="J244" s="59" t="n">
        <f aca="false">L244/K244</f>
        <v>1959.722</v>
      </c>
      <c r="K244" s="59" t="n">
        <v>1</v>
      </c>
      <c r="L244" s="59" t="n">
        <v>1959.722</v>
      </c>
      <c r="M244" s="59" t="n">
        <v>1</v>
      </c>
      <c r="N244" s="59" t="n">
        <v>1959.722</v>
      </c>
      <c r="O244" s="58" t="s">
        <v>655</v>
      </c>
      <c r="P244" s="58" t="s">
        <v>846</v>
      </c>
      <c r="Q244" s="59" t="n">
        <f aca="false">H244-K244</f>
        <v>0</v>
      </c>
      <c r="R244" s="59" t="n">
        <f aca="false">I244-L244</f>
        <v>41.0026</v>
      </c>
      <c r="S244" s="59" t="n">
        <v>40.998</v>
      </c>
      <c r="T244" s="60" t="n">
        <f aca="false">J244/E244-1</f>
        <v>-0.0204916230157144</v>
      </c>
      <c r="U244" s="58" t="s">
        <v>732</v>
      </c>
      <c r="V244" s="58"/>
    </row>
    <row r="245" customFormat="false" ht="109.85" hidden="false" customHeight="true" outlineLevel="0" collapsed="false">
      <c r="A245" s="58" t="s">
        <v>847</v>
      </c>
      <c r="B245" s="58" t="s">
        <v>848</v>
      </c>
      <c r="C245" s="58" t="s">
        <v>753</v>
      </c>
      <c r="D245" s="58" t="s">
        <v>655</v>
      </c>
      <c r="E245" s="59" t="n">
        <v>3502.9</v>
      </c>
      <c r="F245" s="59" t="n">
        <v>1</v>
      </c>
      <c r="G245" s="64" t="n">
        <f aca="false">F245*E245</f>
        <v>3502.9</v>
      </c>
      <c r="H245" s="59" t="n">
        <v>1</v>
      </c>
      <c r="I245" s="64" t="n">
        <v>3502.89654</v>
      </c>
      <c r="J245" s="59" t="n">
        <f aca="false">L245/K245</f>
        <v>3502.879</v>
      </c>
      <c r="K245" s="59" t="n">
        <v>1</v>
      </c>
      <c r="L245" s="59" t="n">
        <v>3502.879</v>
      </c>
      <c r="M245" s="59" t="n">
        <v>1</v>
      </c>
      <c r="N245" s="59" t="n">
        <v>3502.879</v>
      </c>
      <c r="O245" s="58" t="s">
        <v>655</v>
      </c>
      <c r="P245" s="58" t="s">
        <v>849</v>
      </c>
      <c r="Q245" s="59" t="n">
        <f aca="false">H245-K245</f>
        <v>0</v>
      </c>
      <c r="R245" s="59" t="n">
        <f aca="false">I245-L245</f>
        <v>0.017540000000281</v>
      </c>
      <c r="S245" s="59" t="n">
        <v>0.0210000000001855</v>
      </c>
      <c r="T245" s="60" t="n">
        <f aca="false">J245/E245-1</f>
        <v>-5.99503268727819E-006</v>
      </c>
      <c r="U245" s="58" t="s">
        <v>732</v>
      </c>
      <c r="V245" s="58"/>
    </row>
    <row r="246" customFormat="false" ht="62.4" hidden="false" customHeight="false" outlineLevel="0" collapsed="false">
      <c r="A246" s="58" t="s">
        <v>850</v>
      </c>
      <c r="B246" s="58" t="s">
        <v>851</v>
      </c>
      <c r="C246" s="58" t="s">
        <v>419</v>
      </c>
      <c r="D246" s="58" t="s">
        <v>852</v>
      </c>
      <c r="E246" s="59" t="n">
        <v>33.53</v>
      </c>
      <c r="F246" s="59" t="n">
        <v>1</v>
      </c>
      <c r="G246" s="65" t="n">
        <f aca="false">F246*E246</f>
        <v>33.53</v>
      </c>
      <c r="H246" s="59" t="n">
        <v>1</v>
      </c>
      <c r="I246" s="65" t="n">
        <f aca="false">H246*G246</f>
        <v>33.53</v>
      </c>
      <c r="J246" s="59" t="n">
        <f aca="false">L246/K246</f>
        <v>33.52559</v>
      </c>
      <c r="K246" s="59" t="n">
        <v>1</v>
      </c>
      <c r="L246" s="59" t="n">
        <v>33.52559</v>
      </c>
      <c r="M246" s="59" t="n">
        <v>1</v>
      </c>
      <c r="N246" s="59" t="n">
        <v>33.52559</v>
      </c>
      <c r="O246" s="58" t="s">
        <v>852</v>
      </c>
      <c r="P246" s="58" t="s">
        <v>853</v>
      </c>
      <c r="Q246" s="59" t="n">
        <f aca="false">H246-K246</f>
        <v>0</v>
      </c>
      <c r="R246" s="59" t="n">
        <f aca="false">I246-L246</f>
        <v>0.00441000000000003</v>
      </c>
      <c r="S246" s="59" t="n">
        <v>0.00441000000000003</v>
      </c>
      <c r="T246" s="60" t="n">
        <f aca="false">J246/E246-1</f>
        <v>-0.000131524008350703</v>
      </c>
      <c r="U246" s="58" t="s">
        <v>854</v>
      </c>
      <c r="V246" s="58"/>
    </row>
    <row r="247" customFormat="false" ht="62.4" hidden="false" customHeight="false" outlineLevel="0" collapsed="false">
      <c r="A247" s="58" t="s">
        <v>855</v>
      </c>
      <c r="B247" s="58" t="s">
        <v>856</v>
      </c>
      <c r="C247" s="58" t="s">
        <v>419</v>
      </c>
      <c r="D247" s="58" t="s">
        <v>852</v>
      </c>
      <c r="E247" s="59" t="n">
        <v>33.53</v>
      </c>
      <c r="F247" s="59" t="n">
        <v>1</v>
      </c>
      <c r="G247" s="65" t="n">
        <f aca="false">F247*E247</f>
        <v>33.53</v>
      </c>
      <c r="H247" s="59" t="n">
        <v>1</v>
      </c>
      <c r="I247" s="65" t="n">
        <f aca="false">H247*G247</f>
        <v>33.53</v>
      </c>
      <c r="J247" s="59" t="n">
        <f aca="false">L247/K247</f>
        <v>33.52559</v>
      </c>
      <c r="K247" s="59" t="n">
        <v>1</v>
      </c>
      <c r="L247" s="59" t="n">
        <v>33.52559</v>
      </c>
      <c r="M247" s="59" t="n">
        <v>1</v>
      </c>
      <c r="N247" s="59" t="n">
        <v>33.52559</v>
      </c>
      <c r="O247" s="58" t="s">
        <v>852</v>
      </c>
      <c r="P247" s="58" t="s">
        <v>857</v>
      </c>
      <c r="Q247" s="59" t="n">
        <f aca="false">H247-K247</f>
        <v>0</v>
      </c>
      <c r="R247" s="59" t="n">
        <f aca="false">I247-L247</f>
        <v>0.00441000000000003</v>
      </c>
      <c r="S247" s="59" t="n">
        <v>0.00441000000000003</v>
      </c>
      <c r="T247" s="60" t="n">
        <f aca="false">J247/E247-1</f>
        <v>-0.000131524008350703</v>
      </c>
      <c r="U247" s="58" t="s">
        <v>854</v>
      </c>
      <c r="V247" s="58"/>
    </row>
    <row r="248" customFormat="false" ht="93.6" hidden="false" customHeight="false" outlineLevel="0" collapsed="false">
      <c r="A248" s="58" t="s">
        <v>858</v>
      </c>
      <c r="B248" s="58" t="s">
        <v>859</v>
      </c>
      <c r="C248" s="58" t="s">
        <v>419</v>
      </c>
      <c r="D248" s="58" t="s">
        <v>59</v>
      </c>
      <c r="E248" s="59" t="n">
        <v>230.18</v>
      </c>
      <c r="F248" s="59" t="n">
        <v>1</v>
      </c>
      <c r="G248" s="65" t="n">
        <f aca="false">F248*E248</f>
        <v>230.18</v>
      </c>
      <c r="H248" s="59" t="n">
        <v>1</v>
      </c>
      <c r="I248" s="65" t="n">
        <f aca="false">H248*G248</f>
        <v>230.18</v>
      </c>
      <c r="J248" s="59" t="n">
        <f aca="false">L248/K248</f>
        <v>166.66665</v>
      </c>
      <c r="K248" s="59" t="n">
        <v>1</v>
      </c>
      <c r="L248" s="59" t="n">
        <v>166.66665</v>
      </c>
      <c r="M248" s="59" t="n">
        <v>1</v>
      </c>
      <c r="N248" s="59" t="n">
        <v>166.66665</v>
      </c>
      <c r="O248" s="58" t="s">
        <v>59</v>
      </c>
      <c r="P248" s="58" t="s">
        <v>860</v>
      </c>
      <c r="Q248" s="59" t="n">
        <f aca="false">H248-K248</f>
        <v>0</v>
      </c>
      <c r="R248" s="59" t="n">
        <f aca="false">I248-L248</f>
        <v>63.51335</v>
      </c>
      <c r="S248" s="59" t="n">
        <v>63.51335</v>
      </c>
      <c r="T248" s="60" t="n">
        <f aca="false">J248/E248-1</f>
        <v>-0.275929055521766</v>
      </c>
      <c r="U248" s="58" t="s">
        <v>854</v>
      </c>
      <c r="V248" s="58"/>
    </row>
    <row r="249" customFormat="false" ht="109.9" hidden="false" customHeight="false" outlineLevel="0" collapsed="false">
      <c r="A249" s="58" t="s">
        <v>861</v>
      </c>
      <c r="B249" s="58" t="s">
        <v>862</v>
      </c>
      <c r="C249" s="58" t="s">
        <v>419</v>
      </c>
      <c r="D249" s="58" t="s">
        <v>59</v>
      </c>
      <c r="E249" s="59" t="n">
        <v>230.18</v>
      </c>
      <c r="F249" s="59" t="n">
        <v>1</v>
      </c>
      <c r="G249" s="65" t="n">
        <f aca="false">F249*E249</f>
        <v>230.18</v>
      </c>
      <c r="H249" s="59" t="n">
        <v>1</v>
      </c>
      <c r="I249" s="65" t="n">
        <f aca="false">H249*G249</f>
        <v>230.18</v>
      </c>
      <c r="J249" s="59" t="n">
        <f aca="false">L249/K249</f>
        <v>219.99994</v>
      </c>
      <c r="K249" s="59" t="n">
        <v>1</v>
      </c>
      <c r="L249" s="59" t="n">
        <v>219.99994</v>
      </c>
      <c r="M249" s="59" t="n">
        <v>1</v>
      </c>
      <c r="N249" s="59" t="n">
        <v>219.99994</v>
      </c>
      <c r="O249" s="58" t="s">
        <v>59</v>
      </c>
      <c r="P249" s="58" t="s">
        <v>863</v>
      </c>
      <c r="Q249" s="59" t="n">
        <f aca="false">H249-K249</f>
        <v>0</v>
      </c>
      <c r="R249" s="59" t="n">
        <f aca="false">I249-L249</f>
        <v>10.18006</v>
      </c>
      <c r="S249" s="59" t="n">
        <v>10.18006</v>
      </c>
      <c r="T249" s="60" t="n">
        <f aca="false">J249/E249-1</f>
        <v>-0.0442265183769224</v>
      </c>
      <c r="U249" s="58" t="s">
        <v>854</v>
      </c>
      <c r="V249" s="58"/>
    </row>
    <row r="250" customFormat="false" ht="62.4" hidden="false" customHeight="false" outlineLevel="0" collapsed="false">
      <c r="A250" s="58" t="s">
        <v>864</v>
      </c>
      <c r="B250" s="58" t="s">
        <v>865</v>
      </c>
      <c r="C250" s="58" t="s">
        <v>419</v>
      </c>
      <c r="D250" s="58" t="s">
        <v>655</v>
      </c>
      <c r="E250" s="59" t="n">
        <v>150.64</v>
      </c>
      <c r="F250" s="59" t="n">
        <v>1</v>
      </c>
      <c r="G250" s="65" t="n">
        <f aca="false">F250*E250</f>
        <v>150.64</v>
      </c>
      <c r="H250" s="59" t="n">
        <v>1</v>
      </c>
      <c r="I250" s="65" t="n">
        <f aca="false">H250*G250</f>
        <v>150.64</v>
      </c>
      <c r="J250" s="59" t="n">
        <f aca="false">L250/K250</f>
        <v>139.33028</v>
      </c>
      <c r="K250" s="59" t="n">
        <v>1</v>
      </c>
      <c r="L250" s="59" t="n">
        <v>139.33028</v>
      </c>
      <c r="M250" s="59" t="n">
        <v>1</v>
      </c>
      <c r="N250" s="59" t="n">
        <v>139.33028</v>
      </c>
      <c r="O250" s="58" t="s">
        <v>655</v>
      </c>
      <c r="P250" s="58" t="s">
        <v>866</v>
      </c>
      <c r="Q250" s="59" t="n">
        <f aca="false">H250-K250</f>
        <v>0</v>
      </c>
      <c r="R250" s="59" t="n">
        <f aca="false">I250-L250</f>
        <v>11.30972</v>
      </c>
      <c r="S250" s="59" t="n">
        <v>11.30972</v>
      </c>
      <c r="T250" s="60" t="n">
        <f aca="false">J250/E250-1</f>
        <v>-0.0750778013807754</v>
      </c>
      <c r="U250" s="58" t="s">
        <v>854</v>
      </c>
      <c r="V250" s="58"/>
    </row>
    <row r="251" customFormat="false" ht="62.15" hidden="false" customHeight="true" outlineLevel="0" collapsed="false">
      <c r="A251" s="58" t="s">
        <v>867</v>
      </c>
      <c r="B251" s="58" t="s">
        <v>868</v>
      </c>
      <c r="C251" s="58" t="s">
        <v>64</v>
      </c>
      <c r="D251" s="58" t="s">
        <v>655</v>
      </c>
      <c r="E251" s="59" t="n">
        <v>24.42</v>
      </c>
      <c r="F251" s="59" t="n">
        <v>9.351</v>
      </c>
      <c r="G251" s="65" t="n">
        <v>228.37</v>
      </c>
      <c r="H251" s="59" t="n">
        <v>9.351</v>
      </c>
      <c r="I251" s="65" t="n">
        <v>228.37</v>
      </c>
      <c r="J251" s="59" t="n">
        <f aca="false">L251/K251</f>
        <v>25.6430328307133</v>
      </c>
      <c r="K251" s="59" t="n">
        <v>9.351</v>
      </c>
      <c r="L251" s="59" t="n">
        <v>239.788</v>
      </c>
      <c r="M251" s="59" t="n">
        <v>9.351</v>
      </c>
      <c r="N251" s="59" t="n">
        <v>239.788</v>
      </c>
      <c r="O251" s="58" t="s">
        <v>655</v>
      </c>
      <c r="P251" s="58" t="s">
        <v>869</v>
      </c>
      <c r="Q251" s="59" t="n">
        <f aca="false">H251-K251</f>
        <v>0</v>
      </c>
      <c r="R251" s="59" t="n">
        <f aca="false">I251-L251</f>
        <v>-11.418</v>
      </c>
      <c r="S251" s="59" t="n">
        <v>-11.43658</v>
      </c>
      <c r="T251" s="60" t="n">
        <v>0.05</v>
      </c>
      <c r="U251" s="66" t="s">
        <v>870</v>
      </c>
      <c r="V251" s="58"/>
    </row>
    <row r="252" customFormat="false" ht="66.3" hidden="false" customHeight="false" outlineLevel="0" collapsed="false">
      <c r="A252" s="58" t="s">
        <v>871</v>
      </c>
      <c r="B252" s="58" t="s">
        <v>872</v>
      </c>
      <c r="C252" s="58" t="s">
        <v>64</v>
      </c>
      <c r="D252" s="58" t="s">
        <v>655</v>
      </c>
      <c r="E252" s="59" t="n">
        <v>20.07</v>
      </c>
      <c r="F252" s="59" t="n">
        <v>8.94</v>
      </c>
      <c r="G252" s="67" t="n">
        <v>179.43</v>
      </c>
      <c r="H252" s="59" t="n">
        <v>8.94</v>
      </c>
      <c r="I252" s="67" t="n">
        <v>179.43</v>
      </c>
      <c r="J252" s="59" t="n">
        <f aca="false">L252/K252</f>
        <v>21.0738255033557</v>
      </c>
      <c r="K252" s="59" t="n">
        <v>8.94</v>
      </c>
      <c r="L252" s="59" t="n">
        <v>188.4</v>
      </c>
      <c r="M252" s="59" t="n">
        <v>8.94</v>
      </c>
      <c r="N252" s="59" t="n">
        <v>188.4</v>
      </c>
      <c r="O252" s="58" t="s">
        <v>655</v>
      </c>
      <c r="P252" s="58" t="s">
        <v>873</v>
      </c>
      <c r="Q252" s="59" t="n">
        <f aca="false">H252-K252</f>
        <v>0</v>
      </c>
      <c r="R252" s="59" t="n">
        <f aca="false">I252-L252</f>
        <v>-8.97</v>
      </c>
      <c r="S252" s="59" t="n">
        <v>-8.97419999999995</v>
      </c>
      <c r="T252" s="60" t="n">
        <f aca="false">J252/E252-1</f>
        <v>0.0500162184033732</v>
      </c>
      <c r="U252" s="66" t="s">
        <v>870</v>
      </c>
      <c r="V252" s="58"/>
    </row>
    <row r="253" customFormat="false" ht="62.4" hidden="false" customHeight="false" outlineLevel="0" collapsed="false">
      <c r="A253" s="58" t="s">
        <v>874</v>
      </c>
      <c r="B253" s="58" t="s">
        <v>875</v>
      </c>
      <c r="C253" s="58" t="s">
        <v>64</v>
      </c>
      <c r="D253" s="58" t="s">
        <v>655</v>
      </c>
      <c r="E253" s="59" t="n">
        <v>22.271</v>
      </c>
      <c r="F253" s="59" t="n">
        <v>17.7</v>
      </c>
      <c r="G253" s="67" t="n">
        <v>394.2</v>
      </c>
      <c r="H253" s="59" t="n">
        <v>17.7</v>
      </c>
      <c r="I253" s="67" t="n">
        <v>394.2</v>
      </c>
      <c r="J253" s="59" t="n">
        <f aca="false">L253/K253</f>
        <v>23.3846892655367</v>
      </c>
      <c r="K253" s="59" t="n">
        <v>17.7</v>
      </c>
      <c r="L253" s="59" t="n">
        <v>413.909</v>
      </c>
      <c r="M253" s="59" t="n">
        <v>17.7</v>
      </c>
      <c r="N253" s="59" t="n">
        <v>413.909</v>
      </c>
      <c r="O253" s="58" t="s">
        <v>655</v>
      </c>
      <c r="P253" s="58" t="s">
        <v>876</v>
      </c>
      <c r="Q253" s="59" t="n">
        <f aca="false">H253-K253</f>
        <v>0</v>
      </c>
      <c r="R253" s="59" t="n">
        <f aca="false">I253-L253</f>
        <v>-19.709</v>
      </c>
      <c r="S253" s="59" t="n">
        <v>-19.7122999999996</v>
      </c>
      <c r="T253" s="60" t="n">
        <f aca="false">J253/E253-1</f>
        <v>0.0500062532233263</v>
      </c>
      <c r="U253" s="58" t="s">
        <v>870</v>
      </c>
      <c r="V253" s="58"/>
    </row>
    <row r="254" s="57" customFormat="true" ht="17.35" hidden="false" customHeight="false" outlineLevel="0" collapsed="false">
      <c r="A254" s="56" t="s">
        <v>877</v>
      </c>
      <c r="B254" s="56"/>
      <c r="C254" s="56"/>
      <c r="D254" s="56"/>
      <c r="E254" s="56"/>
      <c r="F254" s="56"/>
      <c r="G254" s="68" t="n">
        <f aca="false">SUM(G7:G253)-0.03</f>
        <v>270522.3839</v>
      </c>
      <c r="H254" s="68"/>
      <c r="I254" s="68" t="n">
        <f aca="false">SUM(I7:I253)-0.02</f>
        <v>270522.38117</v>
      </c>
      <c r="J254" s="68"/>
      <c r="K254" s="68"/>
      <c r="L254" s="68" t="n">
        <f aca="false">SUM(L7:L253)</f>
        <v>264359.67142</v>
      </c>
      <c r="M254" s="68"/>
      <c r="N254" s="68" t="n">
        <f aca="false">SUM(N7:N253)</f>
        <v>264359.67142</v>
      </c>
      <c r="O254" s="69"/>
      <c r="P254" s="69"/>
      <c r="Q254" s="70"/>
      <c r="R254" s="68" t="n">
        <f aca="false">SUM(R7:R253)-0.02</f>
        <v>6162.70974999999</v>
      </c>
      <c r="S254" s="68" t="n">
        <f aca="false">SUM(S7:S253)</f>
        <v>6190.71044000001</v>
      </c>
      <c r="T254" s="70"/>
      <c r="U254" s="70"/>
      <c r="V254" s="71"/>
      <c r="W254" s="72"/>
      <c r="AMJ254" s="21"/>
    </row>
    <row r="255" s="57" customFormat="true" ht="17.35" hidden="false" customHeight="false" outlineLevel="0" collapsed="false">
      <c r="A255" s="56" t="s">
        <v>878</v>
      </c>
      <c r="B255" s="56"/>
      <c r="C255" s="56"/>
      <c r="D255" s="56"/>
      <c r="E255" s="56"/>
      <c r="F255" s="56"/>
      <c r="G255" s="56"/>
      <c r="H255" s="56"/>
      <c r="I255" s="56"/>
      <c r="J255" s="56"/>
      <c r="K255" s="56"/>
      <c r="L255" s="56"/>
      <c r="M255" s="56"/>
      <c r="N255" s="56"/>
      <c r="O255" s="56"/>
      <c r="P255" s="56"/>
      <c r="Q255" s="56"/>
      <c r="R255" s="56"/>
      <c r="S255" s="56"/>
      <c r="T255" s="56"/>
      <c r="U255" s="56"/>
      <c r="V255" s="56"/>
      <c r="W255" s="73"/>
      <c r="AMJ255" s="21"/>
    </row>
    <row r="256" customFormat="false" ht="135.65" hidden="false" customHeight="false" outlineLevel="0" collapsed="false">
      <c r="A256" s="58" t="s">
        <v>879</v>
      </c>
      <c r="B256" s="58" t="s">
        <v>880</v>
      </c>
      <c r="C256" s="58" t="s">
        <v>419</v>
      </c>
      <c r="D256" s="58" t="s">
        <v>655</v>
      </c>
      <c r="E256" s="59" t="n">
        <v>117</v>
      </c>
      <c r="F256" s="59" t="n">
        <v>16</v>
      </c>
      <c r="G256" s="59" t="n">
        <v>1872</v>
      </c>
      <c r="H256" s="59" t="n">
        <v>16</v>
      </c>
      <c r="I256" s="59" t="n">
        <v>1872</v>
      </c>
      <c r="J256" s="59" t="n">
        <f aca="false">L256/K256</f>
        <v>115</v>
      </c>
      <c r="K256" s="59" t="n">
        <v>16</v>
      </c>
      <c r="L256" s="59" t="n">
        <v>1840</v>
      </c>
      <c r="M256" s="59" t="n">
        <v>16</v>
      </c>
      <c r="N256" s="59" t="n">
        <v>1840</v>
      </c>
      <c r="O256" s="58" t="s">
        <v>655</v>
      </c>
      <c r="P256" s="74" t="s">
        <v>881</v>
      </c>
      <c r="Q256" s="59" t="n">
        <f aca="false">H256-K256</f>
        <v>0</v>
      </c>
      <c r="R256" s="59" t="n">
        <f aca="false">I256-L256</f>
        <v>32</v>
      </c>
      <c r="S256" s="59" t="n">
        <v>32</v>
      </c>
      <c r="T256" s="60" t="n">
        <f aca="false">J256/E256-1</f>
        <v>-0.0170940170940171</v>
      </c>
      <c r="U256" s="58" t="s">
        <v>882</v>
      </c>
      <c r="V256" s="58"/>
    </row>
    <row r="257" customFormat="false" ht="282.2" hidden="false" customHeight="false" outlineLevel="0" collapsed="false">
      <c r="A257" s="58" t="s">
        <v>883</v>
      </c>
      <c r="B257" s="58" t="s">
        <v>884</v>
      </c>
      <c r="C257" s="58" t="s">
        <v>419</v>
      </c>
      <c r="D257" s="58" t="s">
        <v>655</v>
      </c>
      <c r="E257" s="59" t="n">
        <v>0.64912</v>
      </c>
      <c r="F257" s="59" t="n">
        <v>2133</v>
      </c>
      <c r="G257" s="59" t="n">
        <f aca="false">E257*F257</f>
        <v>1384.57296</v>
      </c>
      <c r="H257" s="59" t="n">
        <v>2133</v>
      </c>
      <c r="I257" s="59" t="n">
        <v>1384.57296</v>
      </c>
      <c r="J257" s="59" t="n">
        <v>0.63081786</v>
      </c>
      <c r="K257" s="59" t="n">
        <v>2133</v>
      </c>
      <c r="L257" s="59" t="n">
        <f aca="false">J257*K257</f>
        <v>1345.53449538</v>
      </c>
      <c r="M257" s="59" t="n">
        <v>2133</v>
      </c>
      <c r="N257" s="59" t="n">
        <v>1345.53449538</v>
      </c>
      <c r="O257" s="58" t="s">
        <v>655</v>
      </c>
      <c r="P257" s="75" t="s">
        <v>885</v>
      </c>
      <c r="Q257" s="59" t="n">
        <f aca="false">H257-K257</f>
        <v>0</v>
      </c>
      <c r="R257" s="59" t="n">
        <f aca="false">I257-L257</f>
        <v>39.0384646199998</v>
      </c>
      <c r="S257" s="59" t="n">
        <v>39.0384646200002</v>
      </c>
      <c r="T257" s="60" t="n">
        <f aca="false">J257/E257-1</f>
        <v>-0.0281953105743159</v>
      </c>
      <c r="U257" s="58" t="s">
        <v>886</v>
      </c>
      <c r="V257" s="58"/>
    </row>
    <row r="258" customFormat="false" ht="282.2" hidden="false" customHeight="false" outlineLevel="0" collapsed="false">
      <c r="A258" s="58" t="n">
        <v>3</v>
      </c>
      <c r="B258" s="58" t="s">
        <v>884</v>
      </c>
      <c r="C258" s="58" t="s">
        <v>419</v>
      </c>
      <c r="D258" s="58" t="s">
        <v>852</v>
      </c>
      <c r="E258" s="59" t="n">
        <v>0.64912</v>
      </c>
      <c r="F258" s="59" t="n">
        <v>667</v>
      </c>
      <c r="G258" s="59" t="n">
        <f aca="false">E258*F258</f>
        <v>432.96304</v>
      </c>
      <c r="H258" s="59" t="n">
        <v>667</v>
      </c>
      <c r="I258" s="59" t="n">
        <v>432.96304</v>
      </c>
      <c r="J258" s="59" t="n">
        <v>0.63081786</v>
      </c>
      <c r="K258" s="59" t="n">
        <v>667</v>
      </c>
      <c r="L258" s="59" t="n">
        <f aca="false">J258*K258</f>
        <v>420.75551262</v>
      </c>
      <c r="M258" s="59" t="n">
        <v>667</v>
      </c>
      <c r="N258" s="59" t="n">
        <v>420.75551262</v>
      </c>
      <c r="O258" s="58" t="s">
        <v>852</v>
      </c>
      <c r="P258" s="75" t="s">
        <v>887</v>
      </c>
      <c r="Q258" s="59" t="n">
        <f aca="false">H258-K258</f>
        <v>0</v>
      </c>
      <c r="R258" s="59" t="n">
        <f aca="false">I258-L258</f>
        <v>12.20752738</v>
      </c>
      <c r="S258" s="59" t="n">
        <v>12.2075273800001</v>
      </c>
      <c r="T258" s="60" t="n">
        <f aca="false">J258/E258-1</f>
        <v>-0.0281953105743159</v>
      </c>
      <c r="U258" s="58" t="s">
        <v>886</v>
      </c>
      <c r="V258" s="58"/>
    </row>
    <row r="259" customFormat="false" ht="219.8" hidden="false" customHeight="false" outlineLevel="0" collapsed="false">
      <c r="A259" s="58" t="n">
        <v>4</v>
      </c>
      <c r="B259" s="58" t="s">
        <v>888</v>
      </c>
      <c r="C259" s="58" t="s">
        <v>419</v>
      </c>
      <c r="D259" s="58" t="s">
        <v>852</v>
      </c>
      <c r="E259" s="59" t="n">
        <v>1.13</v>
      </c>
      <c r="F259" s="59" t="n">
        <v>360</v>
      </c>
      <c r="G259" s="59" t="n">
        <v>406.63</v>
      </c>
      <c r="H259" s="59" t="n">
        <v>360</v>
      </c>
      <c r="I259" s="59" t="n">
        <v>406.63</v>
      </c>
      <c r="J259" s="59" t="n">
        <f aca="false">L259/K259</f>
        <v>1.13930555555556</v>
      </c>
      <c r="K259" s="59" t="n">
        <v>360</v>
      </c>
      <c r="L259" s="59" t="n">
        <v>410.15</v>
      </c>
      <c r="M259" s="59" t="n">
        <v>360</v>
      </c>
      <c r="N259" s="59" t="n">
        <v>410.15</v>
      </c>
      <c r="O259" s="58" t="s">
        <v>852</v>
      </c>
      <c r="P259" s="76" t="s">
        <v>889</v>
      </c>
      <c r="Q259" s="59" t="n">
        <f aca="false">H259-K259</f>
        <v>0</v>
      </c>
      <c r="R259" s="59" t="n">
        <f aca="false">I259-L259</f>
        <v>-3.51999999999998</v>
      </c>
      <c r="S259" s="59" t="n">
        <v>-3.52</v>
      </c>
      <c r="T259" s="60" t="n">
        <f aca="false">J259/E259-1</f>
        <v>0.00823500491642104</v>
      </c>
      <c r="U259" s="58" t="s">
        <v>890</v>
      </c>
      <c r="V259" s="58"/>
    </row>
    <row r="260" customFormat="false" ht="135.65" hidden="false" customHeight="false" outlineLevel="0" collapsed="false">
      <c r="A260" s="58" t="n">
        <v>5</v>
      </c>
      <c r="B260" s="58" t="s">
        <v>891</v>
      </c>
      <c r="C260" s="58" t="s">
        <v>419</v>
      </c>
      <c r="D260" s="58" t="s">
        <v>852</v>
      </c>
      <c r="E260" s="59" t="n">
        <v>3.153</v>
      </c>
      <c r="F260" s="59" t="n">
        <v>141</v>
      </c>
      <c r="G260" s="59" t="n">
        <v>444.503</v>
      </c>
      <c r="H260" s="59" t="n">
        <v>141</v>
      </c>
      <c r="I260" s="59" t="n">
        <v>444.503</v>
      </c>
      <c r="J260" s="59" t="n">
        <f aca="false">L260/K260</f>
        <v>3.15</v>
      </c>
      <c r="K260" s="59" t="n">
        <v>141</v>
      </c>
      <c r="L260" s="59" t="n">
        <v>444.15</v>
      </c>
      <c r="M260" s="59" t="n">
        <v>141</v>
      </c>
      <c r="N260" s="59" t="n">
        <v>444.15</v>
      </c>
      <c r="O260" s="58" t="s">
        <v>852</v>
      </c>
      <c r="P260" s="77" t="s">
        <v>892</v>
      </c>
      <c r="Q260" s="59" t="n">
        <f aca="false">H260-K260</f>
        <v>0</v>
      </c>
      <c r="R260" s="59" t="n">
        <f aca="false">I260-L260</f>
        <v>0.353000000000009</v>
      </c>
      <c r="S260" s="59" t="n">
        <v>0.35</v>
      </c>
      <c r="T260" s="60" t="n">
        <f aca="false">J260/E260-1</f>
        <v>-0.000951474785918172</v>
      </c>
      <c r="U260" s="58" t="s">
        <v>893</v>
      </c>
      <c r="V260" s="58"/>
    </row>
    <row r="261" customFormat="false" ht="149.25" hidden="false" customHeight="false" outlineLevel="0" collapsed="false">
      <c r="A261" s="58" t="n">
        <v>6</v>
      </c>
      <c r="B261" s="58" t="s">
        <v>894</v>
      </c>
      <c r="C261" s="58" t="s">
        <v>419</v>
      </c>
      <c r="D261" s="58" t="s">
        <v>852</v>
      </c>
      <c r="E261" s="59" t="n">
        <v>4.875</v>
      </c>
      <c r="F261" s="59" t="n">
        <v>760</v>
      </c>
      <c r="G261" s="59" t="n">
        <v>3705</v>
      </c>
      <c r="H261" s="59" t="n">
        <v>760</v>
      </c>
      <c r="I261" s="59" t="n">
        <v>3705</v>
      </c>
      <c r="J261" s="59" t="n">
        <f aca="false">L261/K261</f>
        <v>4.875</v>
      </c>
      <c r="K261" s="59" t="n">
        <v>760</v>
      </c>
      <c r="L261" s="59" t="n">
        <v>3705</v>
      </c>
      <c r="M261" s="59" t="n">
        <v>760</v>
      </c>
      <c r="N261" s="59" t="n">
        <v>3705</v>
      </c>
      <c r="O261" s="58" t="s">
        <v>852</v>
      </c>
      <c r="P261" s="77" t="s">
        <v>895</v>
      </c>
      <c r="Q261" s="59" t="n">
        <f aca="false">H261-K261</f>
        <v>0</v>
      </c>
      <c r="R261" s="59" t="n">
        <f aca="false">I261-L261</f>
        <v>0</v>
      </c>
      <c r="S261" s="59" t="n">
        <v>0</v>
      </c>
      <c r="T261" s="60" t="n">
        <f aca="false">J261/E261-1</f>
        <v>0</v>
      </c>
      <c r="U261" s="58" t="s">
        <v>893</v>
      </c>
      <c r="V261" s="58"/>
    </row>
    <row r="262" customFormat="false" ht="149.25" hidden="false" customHeight="false" outlineLevel="0" collapsed="false">
      <c r="A262" s="58" t="n">
        <v>7</v>
      </c>
      <c r="B262" s="58" t="s">
        <v>896</v>
      </c>
      <c r="C262" s="58" t="s">
        <v>419</v>
      </c>
      <c r="D262" s="58" t="s">
        <v>852</v>
      </c>
      <c r="E262" s="59" t="n">
        <v>4.6</v>
      </c>
      <c r="F262" s="59" t="n">
        <v>533</v>
      </c>
      <c r="G262" s="59" t="n">
        <v>2451.8</v>
      </c>
      <c r="H262" s="59" t="n">
        <v>533</v>
      </c>
      <c r="I262" s="59" t="n">
        <v>2451.8</v>
      </c>
      <c r="J262" s="59" t="n">
        <f aca="false">L262/K262</f>
        <v>4.58</v>
      </c>
      <c r="K262" s="59" t="n">
        <v>533</v>
      </c>
      <c r="L262" s="59" t="n">
        <v>2441.14</v>
      </c>
      <c r="M262" s="59" t="n">
        <v>533</v>
      </c>
      <c r="N262" s="59" t="n">
        <v>2441.14</v>
      </c>
      <c r="O262" s="58" t="s">
        <v>852</v>
      </c>
      <c r="P262" s="77" t="s">
        <v>897</v>
      </c>
      <c r="Q262" s="59" t="n">
        <f aca="false">H262-K262</f>
        <v>0</v>
      </c>
      <c r="R262" s="59" t="n">
        <f aca="false">I262-L262</f>
        <v>10.6600000000003</v>
      </c>
      <c r="S262" s="59" t="n">
        <v>10.6599999999998</v>
      </c>
      <c r="T262" s="60" t="n">
        <f aca="false">J262/E262-1</f>
        <v>-0.00434782608695639</v>
      </c>
      <c r="U262" s="58" t="s">
        <v>893</v>
      </c>
      <c r="V262" s="58"/>
    </row>
    <row r="263" customFormat="false" ht="149.25" hidden="false" customHeight="false" outlineLevel="0" collapsed="false">
      <c r="A263" s="58" t="n">
        <v>8</v>
      </c>
      <c r="B263" s="58" t="s">
        <v>898</v>
      </c>
      <c r="C263" s="58" t="s">
        <v>419</v>
      </c>
      <c r="D263" s="58" t="s">
        <v>852</v>
      </c>
      <c r="E263" s="59" t="n">
        <v>3</v>
      </c>
      <c r="F263" s="59" t="n">
        <v>395</v>
      </c>
      <c r="G263" s="59" t="n">
        <v>1185</v>
      </c>
      <c r="H263" s="59" t="n">
        <v>395</v>
      </c>
      <c r="I263" s="59" t="n">
        <v>1185</v>
      </c>
      <c r="J263" s="59" t="n">
        <f aca="false">L263/K263</f>
        <v>2.995</v>
      </c>
      <c r="K263" s="59" t="n">
        <v>395</v>
      </c>
      <c r="L263" s="59" t="n">
        <v>1183.025</v>
      </c>
      <c r="M263" s="59" t="n">
        <v>395</v>
      </c>
      <c r="N263" s="59" t="n">
        <v>1183.025</v>
      </c>
      <c r="O263" s="58" t="s">
        <v>852</v>
      </c>
      <c r="P263" s="77" t="s">
        <v>899</v>
      </c>
      <c r="Q263" s="59" t="n">
        <f aca="false">H263-K263</f>
        <v>0</v>
      </c>
      <c r="R263" s="59" t="n">
        <f aca="false">I263-L263</f>
        <v>1.97499999999991</v>
      </c>
      <c r="S263" s="59" t="n">
        <v>1.97499999999996</v>
      </c>
      <c r="T263" s="60" t="n">
        <f aca="false">J263/E263-1</f>
        <v>-0.00166666666666659</v>
      </c>
      <c r="U263" s="58" t="s">
        <v>900</v>
      </c>
      <c r="V263" s="58"/>
    </row>
    <row r="264" customFormat="false" ht="137.05" hidden="false" customHeight="true" outlineLevel="0" collapsed="false">
      <c r="A264" s="58" t="n">
        <v>9</v>
      </c>
      <c r="B264" s="58" t="s">
        <v>901</v>
      </c>
      <c r="C264" s="58" t="s">
        <v>419</v>
      </c>
      <c r="D264" s="58" t="s">
        <v>852</v>
      </c>
      <c r="E264" s="59" t="n">
        <v>4.6</v>
      </c>
      <c r="F264" s="59" t="n">
        <v>55</v>
      </c>
      <c r="G264" s="59" t="n">
        <v>253</v>
      </c>
      <c r="H264" s="59" t="n">
        <v>55</v>
      </c>
      <c r="I264" s="59" t="n">
        <v>253</v>
      </c>
      <c r="J264" s="59" t="n">
        <f aca="false">L264/K264</f>
        <v>4.58</v>
      </c>
      <c r="K264" s="59" t="n">
        <v>55</v>
      </c>
      <c r="L264" s="59" t="n">
        <v>251.9</v>
      </c>
      <c r="M264" s="59" t="n">
        <v>55</v>
      </c>
      <c r="N264" s="59" t="n">
        <v>251.9</v>
      </c>
      <c r="O264" s="58" t="s">
        <v>852</v>
      </c>
      <c r="P264" s="77" t="s">
        <v>902</v>
      </c>
      <c r="Q264" s="59" t="n">
        <f aca="false">H264-K264</f>
        <v>0</v>
      </c>
      <c r="R264" s="59" t="n">
        <f aca="false">I264-L264</f>
        <v>1.09999999999999</v>
      </c>
      <c r="S264" s="59" t="n">
        <v>1.09999999999998</v>
      </c>
      <c r="T264" s="60" t="n">
        <f aca="false">J264/E264-1</f>
        <v>-0.00434782608695639</v>
      </c>
      <c r="U264" s="58" t="s">
        <v>893</v>
      </c>
      <c r="V264" s="58"/>
    </row>
    <row r="265" customFormat="false" ht="375.8" hidden="false" customHeight="false" outlineLevel="0" collapsed="false">
      <c r="A265" s="58" t="n">
        <v>10</v>
      </c>
      <c r="B265" s="58" t="s">
        <v>903</v>
      </c>
      <c r="C265" s="58" t="s">
        <v>419</v>
      </c>
      <c r="D265" s="58" t="s">
        <v>655</v>
      </c>
      <c r="E265" s="59" t="n">
        <v>21.89</v>
      </c>
      <c r="F265" s="59" t="n">
        <v>32</v>
      </c>
      <c r="G265" s="59" t="n">
        <v>700.48</v>
      </c>
      <c r="H265" s="59" t="n">
        <v>32</v>
      </c>
      <c r="I265" s="59" t="n">
        <v>700.48</v>
      </c>
      <c r="J265" s="59" t="n">
        <f aca="false">L265/K265</f>
        <v>20.315</v>
      </c>
      <c r="K265" s="59" t="n">
        <v>32</v>
      </c>
      <c r="L265" s="59" t="n">
        <v>650.08</v>
      </c>
      <c r="M265" s="59" t="n">
        <v>32</v>
      </c>
      <c r="N265" s="59" t="n">
        <v>650.08</v>
      </c>
      <c r="O265" s="58" t="s">
        <v>655</v>
      </c>
      <c r="P265" s="58" t="s">
        <v>904</v>
      </c>
      <c r="Q265" s="59" t="n">
        <f aca="false">H265-K265</f>
        <v>0</v>
      </c>
      <c r="R265" s="59" t="n">
        <f aca="false">I265-L265</f>
        <v>50.4</v>
      </c>
      <c r="S265" s="59" t="n">
        <v>50.4</v>
      </c>
      <c r="T265" s="60" t="n">
        <f aca="false">J265/E265-1</f>
        <v>-0.0719506624029237</v>
      </c>
      <c r="U265" s="58" t="s">
        <v>905</v>
      </c>
      <c r="V265" s="58"/>
    </row>
    <row r="266" customFormat="false" ht="203.5" hidden="false" customHeight="false" outlineLevel="0" collapsed="false">
      <c r="A266" s="58" t="n">
        <v>11</v>
      </c>
      <c r="B266" s="58" t="s">
        <v>906</v>
      </c>
      <c r="C266" s="58" t="s">
        <v>419</v>
      </c>
      <c r="D266" s="58" t="s">
        <v>852</v>
      </c>
      <c r="E266" s="59" t="n">
        <v>4.6</v>
      </c>
      <c r="F266" s="59" t="n">
        <v>60</v>
      </c>
      <c r="G266" s="59" t="n">
        <v>276</v>
      </c>
      <c r="H266" s="59" t="n">
        <v>60</v>
      </c>
      <c r="I266" s="59" t="n">
        <v>276</v>
      </c>
      <c r="J266" s="59" t="n">
        <f aca="false">L266/K266</f>
        <v>4.282</v>
      </c>
      <c r="K266" s="59" t="n">
        <v>60</v>
      </c>
      <c r="L266" s="59" t="n">
        <v>256.92</v>
      </c>
      <c r="M266" s="59" t="n">
        <v>60</v>
      </c>
      <c r="N266" s="59" t="n">
        <v>256.92</v>
      </c>
      <c r="O266" s="58" t="s">
        <v>852</v>
      </c>
      <c r="P266" s="58" t="s">
        <v>907</v>
      </c>
      <c r="Q266" s="59" t="n">
        <f aca="false">H266-K266</f>
        <v>0</v>
      </c>
      <c r="R266" s="59" t="n">
        <f aca="false">I266-L266</f>
        <v>19.08</v>
      </c>
      <c r="S266" s="59" t="n">
        <v>19.08</v>
      </c>
      <c r="T266" s="60" t="n">
        <f aca="false">J266/E266-1</f>
        <v>-0.0691304347826086</v>
      </c>
      <c r="U266" s="58" t="s">
        <v>908</v>
      </c>
      <c r="V266" s="58"/>
    </row>
    <row r="267" customFormat="false" ht="47.45" hidden="false" customHeight="false" outlineLevel="0" collapsed="false">
      <c r="A267" s="58" t="n">
        <v>12</v>
      </c>
      <c r="B267" s="58" t="s">
        <v>909</v>
      </c>
      <c r="C267" s="58" t="s">
        <v>419</v>
      </c>
      <c r="D267" s="58" t="s">
        <v>655</v>
      </c>
      <c r="E267" s="59" t="n">
        <v>23.75</v>
      </c>
      <c r="F267" s="59" t="n">
        <v>4</v>
      </c>
      <c r="G267" s="59" t="n">
        <v>95</v>
      </c>
      <c r="H267" s="59" t="n">
        <v>4</v>
      </c>
      <c r="I267" s="59" t="n">
        <v>95</v>
      </c>
      <c r="J267" s="59" t="n">
        <f aca="false">L267/K267</f>
        <v>23.118</v>
      </c>
      <c r="K267" s="59" t="n">
        <v>4</v>
      </c>
      <c r="L267" s="59" t="n">
        <v>92.472</v>
      </c>
      <c r="M267" s="59" t="n">
        <v>4</v>
      </c>
      <c r="N267" s="59" t="n">
        <v>92.472</v>
      </c>
      <c r="O267" s="58" t="s">
        <v>655</v>
      </c>
      <c r="P267" s="58" t="s">
        <v>910</v>
      </c>
      <c r="Q267" s="59" t="n">
        <f aca="false">H267-K267</f>
        <v>0</v>
      </c>
      <c r="R267" s="59" t="n">
        <f aca="false">I267-L267</f>
        <v>2.52800000000001</v>
      </c>
      <c r="S267" s="59" t="n">
        <v>2.52800000000001</v>
      </c>
      <c r="T267" s="60" t="n">
        <f aca="false">J267/E267-1</f>
        <v>-0.0266105263157895</v>
      </c>
      <c r="U267" s="58" t="s">
        <v>905</v>
      </c>
      <c r="V267" s="58"/>
    </row>
    <row r="268" customFormat="false" ht="67.8" hidden="false" customHeight="false" outlineLevel="0" collapsed="false">
      <c r="A268" s="58" t="n">
        <v>13</v>
      </c>
      <c r="B268" s="58" t="s">
        <v>911</v>
      </c>
      <c r="C268" s="58" t="s">
        <v>419</v>
      </c>
      <c r="D268" s="58" t="s">
        <v>59</v>
      </c>
      <c r="E268" s="59" t="n">
        <v>2.08</v>
      </c>
      <c r="F268" s="59" t="n">
        <v>60</v>
      </c>
      <c r="G268" s="59" t="n">
        <f aca="false">E268*F268</f>
        <v>124.8</v>
      </c>
      <c r="H268" s="59" t="n">
        <v>60</v>
      </c>
      <c r="I268" s="59" t="n">
        <v>124.8</v>
      </c>
      <c r="J268" s="59" t="n">
        <f aca="false">L268/K268</f>
        <v>2.08</v>
      </c>
      <c r="K268" s="59" t="n">
        <v>60</v>
      </c>
      <c r="L268" s="59" t="n">
        <v>124.8</v>
      </c>
      <c r="M268" s="59" t="n">
        <v>60</v>
      </c>
      <c r="N268" s="59" t="n">
        <v>124.8</v>
      </c>
      <c r="O268" s="58" t="s">
        <v>59</v>
      </c>
      <c r="P268" s="74" t="s">
        <v>912</v>
      </c>
      <c r="Q268" s="59" t="n">
        <f aca="false">H268-K268</f>
        <v>0</v>
      </c>
      <c r="R268" s="59" t="n">
        <f aca="false">I268-L268</f>
        <v>0</v>
      </c>
      <c r="S268" s="59" t="n">
        <v>0</v>
      </c>
      <c r="T268" s="60" t="n">
        <f aca="false">J268/E268-1</f>
        <v>0</v>
      </c>
      <c r="U268" s="58" t="s">
        <v>882</v>
      </c>
      <c r="V268" s="58"/>
    </row>
    <row r="269" customFormat="false" ht="149.25" hidden="false" customHeight="false" outlineLevel="0" collapsed="false">
      <c r="A269" s="58" t="n">
        <v>14</v>
      </c>
      <c r="B269" s="58" t="s">
        <v>913</v>
      </c>
      <c r="C269" s="58" t="s">
        <v>419</v>
      </c>
      <c r="D269" s="58" t="s">
        <v>852</v>
      </c>
      <c r="E269" s="59" t="n">
        <v>1.38</v>
      </c>
      <c r="F269" s="59" t="n">
        <v>15000</v>
      </c>
      <c r="G269" s="59" t="n">
        <v>20700</v>
      </c>
      <c r="H269" s="59" t="n">
        <v>15000</v>
      </c>
      <c r="I269" s="59" t="n">
        <v>20700</v>
      </c>
      <c r="J269" s="59" t="n">
        <f aca="false">L269/K269</f>
        <v>1.38</v>
      </c>
      <c r="K269" s="59" t="n">
        <v>15000</v>
      </c>
      <c r="L269" s="59" t="n">
        <v>20700</v>
      </c>
      <c r="M269" s="59" t="n">
        <v>15000</v>
      </c>
      <c r="N269" s="59" t="n">
        <v>20700</v>
      </c>
      <c r="O269" s="58" t="s">
        <v>852</v>
      </c>
      <c r="P269" s="74" t="s">
        <v>914</v>
      </c>
      <c r="Q269" s="59" t="n">
        <f aca="false">H269-K269</f>
        <v>0</v>
      </c>
      <c r="R269" s="59" t="n">
        <f aca="false">I269-L269</f>
        <v>0</v>
      </c>
      <c r="S269" s="59" t="n">
        <v>0</v>
      </c>
      <c r="T269" s="60" t="n">
        <f aca="false">J269/E269-1</f>
        <v>0</v>
      </c>
      <c r="U269" s="58" t="s">
        <v>893</v>
      </c>
      <c r="V269" s="58"/>
    </row>
    <row r="270" customFormat="false" ht="149.25" hidden="false" customHeight="false" outlineLevel="0" collapsed="false">
      <c r="A270" s="58" t="n">
        <v>15</v>
      </c>
      <c r="B270" s="58" t="s">
        <v>915</v>
      </c>
      <c r="C270" s="58" t="s">
        <v>419</v>
      </c>
      <c r="D270" s="58" t="s">
        <v>852</v>
      </c>
      <c r="E270" s="59" t="n">
        <v>2.97</v>
      </c>
      <c r="F270" s="59" t="n">
        <v>395</v>
      </c>
      <c r="G270" s="59" t="n">
        <v>1173.15</v>
      </c>
      <c r="H270" s="59" t="n">
        <v>395</v>
      </c>
      <c r="I270" s="59" t="n">
        <v>1173.15</v>
      </c>
      <c r="J270" s="59" t="n">
        <f aca="false">L270/K270</f>
        <v>2.97</v>
      </c>
      <c r="K270" s="59" t="n">
        <v>395</v>
      </c>
      <c r="L270" s="59" t="n">
        <v>1173.15</v>
      </c>
      <c r="M270" s="59" t="n">
        <v>395</v>
      </c>
      <c r="N270" s="59" t="n">
        <v>1173.15</v>
      </c>
      <c r="O270" s="58" t="s">
        <v>852</v>
      </c>
      <c r="P270" s="74" t="s">
        <v>916</v>
      </c>
      <c r="Q270" s="59" t="n">
        <f aca="false">H270-K270</f>
        <v>0</v>
      </c>
      <c r="R270" s="59" t="n">
        <f aca="false">I270-L270</f>
        <v>0</v>
      </c>
      <c r="S270" s="59" t="n">
        <v>0</v>
      </c>
      <c r="T270" s="60" t="n">
        <f aca="false">J270/E270-1</f>
        <v>0</v>
      </c>
      <c r="U270" s="58" t="s">
        <v>893</v>
      </c>
      <c r="V270" s="58"/>
    </row>
    <row r="271" customFormat="false" ht="141.1" hidden="false" customHeight="false" outlineLevel="0" collapsed="false">
      <c r="A271" s="58" t="n">
        <v>16</v>
      </c>
      <c r="B271" s="58" t="s">
        <v>917</v>
      </c>
      <c r="C271" s="58" t="s">
        <v>419</v>
      </c>
      <c r="D271" s="58" t="s">
        <v>852</v>
      </c>
      <c r="E271" s="59" t="n">
        <v>2.97</v>
      </c>
      <c r="F271" s="59" t="n">
        <v>60</v>
      </c>
      <c r="G271" s="59" t="n">
        <v>178.2</v>
      </c>
      <c r="H271" s="59" t="n">
        <v>60</v>
      </c>
      <c r="I271" s="59" t="n">
        <v>178.2</v>
      </c>
      <c r="J271" s="59" t="n">
        <f aca="false">L271/K271</f>
        <v>2.97</v>
      </c>
      <c r="K271" s="59" t="n">
        <v>60</v>
      </c>
      <c r="L271" s="59" t="n">
        <v>178.2</v>
      </c>
      <c r="M271" s="59" t="n">
        <v>60</v>
      </c>
      <c r="N271" s="59" t="n">
        <v>178.2</v>
      </c>
      <c r="O271" s="58" t="s">
        <v>852</v>
      </c>
      <c r="P271" s="74" t="s">
        <v>918</v>
      </c>
      <c r="Q271" s="59" t="n">
        <f aca="false">H271-K271</f>
        <v>0</v>
      </c>
      <c r="R271" s="59" t="n">
        <f aca="false">I271-L271</f>
        <v>0</v>
      </c>
      <c r="S271" s="59" t="n">
        <v>0</v>
      </c>
      <c r="T271" s="60" t="n">
        <f aca="false">J271/E271-1</f>
        <v>0</v>
      </c>
      <c r="U271" s="58" t="s">
        <v>893</v>
      </c>
      <c r="V271" s="58"/>
    </row>
    <row r="272" customFormat="false" ht="149.25" hidden="false" customHeight="false" outlineLevel="0" collapsed="false">
      <c r="A272" s="58" t="n">
        <v>17</v>
      </c>
      <c r="B272" s="58" t="s">
        <v>919</v>
      </c>
      <c r="C272" s="58" t="s">
        <v>419</v>
      </c>
      <c r="D272" s="58" t="s">
        <v>655</v>
      </c>
      <c r="E272" s="59" t="n">
        <v>15</v>
      </c>
      <c r="F272" s="59" t="n">
        <v>100</v>
      </c>
      <c r="G272" s="59" t="n">
        <v>1500</v>
      </c>
      <c r="H272" s="59" t="n">
        <v>100</v>
      </c>
      <c r="I272" s="59" t="n">
        <v>1500</v>
      </c>
      <c r="J272" s="59" t="n">
        <f aca="false">L272/K272</f>
        <v>15</v>
      </c>
      <c r="K272" s="59" t="n">
        <v>100</v>
      </c>
      <c r="L272" s="59" t="n">
        <v>1500</v>
      </c>
      <c r="M272" s="59" t="n">
        <v>100</v>
      </c>
      <c r="N272" s="59" t="n">
        <v>1500</v>
      </c>
      <c r="O272" s="58" t="s">
        <v>655</v>
      </c>
      <c r="P272" s="74" t="s">
        <v>920</v>
      </c>
      <c r="Q272" s="59" t="n">
        <f aca="false">H272-K272</f>
        <v>0</v>
      </c>
      <c r="R272" s="59" t="n">
        <f aca="false">I272-L272</f>
        <v>0</v>
      </c>
      <c r="S272" s="59" t="n">
        <v>0</v>
      </c>
      <c r="T272" s="60" t="n">
        <f aca="false">J272/E272-1</f>
        <v>0</v>
      </c>
      <c r="U272" s="58" t="s">
        <v>921</v>
      </c>
      <c r="V272" s="58"/>
    </row>
    <row r="273" customFormat="false" ht="556.3" hidden="false" customHeight="false" outlineLevel="0" collapsed="false">
      <c r="A273" s="58" t="n">
        <v>18</v>
      </c>
      <c r="B273" s="58" t="s">
        <v>922</v>
      </c>
      <c r="C273" s="58" t="s">
        <v>419</v>
      </c>
      <c r="D273" s="58" t="s">
        <v>655</v>
      </c>
      <c r="E273" s="59" t="n">
        <v>0.035</v>
      </c>
      <c r="F273" s="59" t="n">
        <v>7279</v>
      </c>
      <c r="G273" s="59" t="n">
        <v>254.765</v>
      </c>
      <c r="H273" s="59" t="n">
        <v>7279</v>
      </c>
      <c r="I273" s="59" t="n">
        <v>254.765</v>
      </c>
      <c r="J273" s="59" t="n">
        <f aca="false">L273/K273</f>
        <v>0.035</v>
      </c>
      <c r="K273" s="59" t="n">
        <v>7279</v>
      </c>
      <c r="L273" s="59" t="n">
        <v>254.765</v>
      </c>
      <c r="M273" s="59" t="n">
        <v>7279</v>
      </c>
      <c r="N273" s="59" t="n">
        <v>254.765</v>
      </c>
      <c r="O273" s="58" t="s">
        <v>655</v>
      </c>
      <c r="P273" s="74" t="s">
        <v>923</v>
      </c>
      <c r="Q273" s="59" t="n">
        <f aca="false">H273-K273</f>
        <v>0</v>
      </c>
      <c r="R273" s="59" t="n">
        <f aca="false">I273-L273</f>
        <v>0</v>
      </c>
      <c r="S273" s="59" t="n">
        <v>0</v>
      </c>
      <c r="T273" s="60" t="n">
        <f aca="false">J273/E273-1</f>
        <v>0</v>
      </c>
      <c r="U273" s="58" t="s">
        <v>924</v>
      </c>
      <c r="V273" s="58"/>
    </row>
    <row r="274" s="57" customFormat="true" ht="17.35" hidden="false" customHeight="false" outlineLevel="0" collapsed="false">
      <c r="A274" s="78" t="s">
        <v>925</v>
      </c>
      <c r="B274" s="78"/>
      <c r="C274" s="78"/>
      <c r="D274" s="78"/>
      <c r="E274" s="78"/>
      <c r="F274" s="78"/>
      <c r="G274" s="79" t="n">
        <f aca="false">SUM(G256:G273)+0.01</f>
        <v>37137.874</v>
      </c>
      <c r="H274" s="79"/>
      <c r="I274" s="79" t="n">
        <f aca="false">SUM(I256:I273)+0.01</f>
        <v>37137.874</v>
      </c>
      <c r="J274" s="79"/>
      <c r="K274" s="79"/>
      <c r="L274" s="79" t="n">
        <f aca="false">SUM(L256:L273)</f>
        <v>36972.042008</v>
      </c>
      <c r="M274" s="79"/>
      <c r="N274" s="79" t="n">
        <f aca="false">SUM(N256:N273)</f>
        <v>36972.042008</v>
      </c>
      <c r="O274" s="69"/>
      <c r="P274" s="69"/>
      <c r="Q274" s="70"/>
      <c r="R274" s="79" t="n">
        <f aca="false">SUM(R256:R273)+0.01</f>
        <v>165.831992</v>
      </c>
      <c r="S274" s="79" t="n">
        <f aca="false">SUM(S256:S273)+0.01</f>
        <v>165.828992</v>
      </c>
      <c r="T274" s="70"/>
      <c r="U274" s="70"/>
      <c r="V274" s="71"/>
      <c r="W274" s="72"/>
      <c r="AMJ274" s="21"/>
    </row>
    <row r="275" s="57" customFormat="true" ht="17.35" hidden="false" customHeight="false" outlineLevel="0" collapsed="false">
      <c r="A275" s="56" t="s">
        <v>926</v>
      </c>
      <c r="B275" s="56"/>
      <c r="C275" s="56"/>
      <c r="D275" s="56"/>
      <c r="E275" s="56"/>
      <c r="F275" s="56"/>
      <c r="G275" s="56"/>
      <c r="H275" s="56"/>
      <c r="I275" s="56"/>
      <c r="J275" s="56"/>
      <c r="K275" s="56"/>
      <c r="L275" s="56"/>
      <c r="M275" s="56"/>
      <c r="N275" s="56"/>
      <c r="O275" s="56"/>
      <c r="P275" s="56"/>
      <c r="Q275" s="56"/>
      <c r="R275" s="56"/>
      <c r="S275" s="56"/>
      <c r="T275" s="56"/>
      <c r="U275" s="56"/>
      <c r="V275" s="56"/>
      <c r="W275" s="73"/>
      <c r="AMJ275" s="21"/>
    </row>
    <row r="276" customFormat="false" ht="47.45" hidden="false" customHeight="false" outlineLevel="0" collapsed="false">
      <c r="A276" s="58" t="s">
        <v>879</v>
      </c>
      <c r="B276" s="58" t="s">
        <v>927</v>
      </c>
      <c r="C276" s="58" t="s">
        <v>419</v>
      </c>
      <c r="D276" s="58" t="s">
        <v>655</v>
      </c>
      <c r="E276" s="59" t="n">
        <v>1580</v>
      </c>
      <c r="F276" s="59" t="n">
        <v>1</v>
      </c>
      <c r="G276" s="59" t="n">
        <v>1580</v>
      </c>
      <c r="H276" s="59" t="n">
        <v>1</v>
      </c>
      <c r="I276" s="59" t="n">
        <v>1580</v>
      </c>
      <c r="J276" s="59" t="n">
        <f aca="false">L276/K276</f>
        <v>1581.39</v>
      </c>
      <c r="K276" s="59" t="n">
        <v>1</v>
      </c>
      <c r="L276" s="59" t="n">
        <v>1581.39</v>
      </c>
      <c r="M276" s="59" t="n">
        <v>1</v>
      </c>
      <c r="N276" s="59" t="n">
        <v>1581.39</v>
      </c>
      <c r="O276" s="58" t="s">
        <v>655</v>
      </c>
      <c r="P276" s="58" t="s">
        <v>928</v>
      </c>
      <c r="Q276" s="59" t="n">
        <f aca="false">H276-K276</f>
        <v>0</v>
      </c>
      <c r="R276" s="59" t="n">
        <f aca="false">I276-L276</f>
        <v>-1.3900000000001</v>
      </c>
      <c r="S276" s="59" t="n">
        <v>-1.3900000000001</v>
      </c>
      <c r="T276" s="60" t="n">
        <f aca="false">J276/E276-1</f>
        <v>0.000879746835443118</v>
      </c>
      <c r="U276" s="58" t="s">
        <v>929</v>
      </c>
      <c r="V276" s="58"/>
    </row>
    <row r="277" customFormat="false" ht="47.45" hidden="false" customHeight="false" outlineLevel="0" collapsed="false">
      <c r="A277" s="58" t="s">
        <v>883</v>
      </c>
      <c r="B277" s="58" t="s">
        <v>930</v>
      </c>
      <c r="C277" s="58" t="s">
        <v>419</v>
      </c>
      <c r="D277" s="58" t="s">
        <v>655</v>
      </c>
      <c r="E277" s="59" t="n">
        <v>1350</v>
      </c>
      <c r="F277" s="59" t="n">
        <v>1</v>
      </c>
      <c r="G277" s="59" t="n">
        <v>1350</v>
      </c>
      <c r="H277" s="59" t="n">
        <v>1</v>
      </c>
      <c r="I277" s="59" t="n">
        <v>1350</v>
      </c>
      <c r="J277" s="59" t="n">
        <f aca="false">L277/K277</f>
        <v>1351.39</v>
      </c>
      <c r="K277" s="59" t="n">
        <v>1</v>
      </c>
      <c r="L277" s="59" t="n">
        <v>1351.39</v>
      </c>
      <c r="M277" s="59" t="n">
        <v>1</v>
      </c>
      <c r="N277" s="59" t="n">
        <f aca="false">1.39+1350</f>
        <v>1351.39</v>
      </c>
      <c r="O277" s="58" t="s">
        <v>655</v>
      </c>
      <c r="P277" s="58" t="s">
        <v>931</v>
      </c>
      <c r="Q277" s="59" t="n">
        <f aca="false">H277-K277</f>
        <v>0</v>
      </c>
      <c r="R277" s="59" t="n">
        <f aca="false">I277-L277</f>
        <v>-1.3900000000001</v>
      </c>
      <c r="S277" s="59" t="n">
        <v>-1.3900000000001</v>
      </c>
      <c r="T277" s="60" t="n">
        <f aca="false">J277/E277-1</f>
        <v>0.00102962962962971</v>
      </c>
      <c r="U277" s="58" t="s">
        <v>929</v>
      </c>
      <c r="V277" s="58"/>
    </row>
    <row r="278" customFormat="false" ht="47.45" hidden="false" customHeight="false" outlineLevel="0" collapsed="false">
      <c r="A278" s="58" t="s">
        <v>932</v>
      </c>
      <c r="B278" s="58" t="s">
        <v>933</v>
      </c>
      <c r="C278" s="58" t="s">
        <v>419</v>
      </c>
      <c r="D278" s="58" t="s">
        <v>655</v>
      </c>
      <c r="E278" s="59" t="n">
        <v>1590</v>
      </c>
      <c r="F278" s="59" t="n">
        <v>1</v>
      </c>
      <c r="G278" s="59" t="n">
        <v>1590</v>
      </c>
      <c r="H278" s="59" t="n">
        <v>1</v>
      </c>
      <c r="I278" s="59" t="n">
        <v>1590</v>
      </c>
      <c r="J278" s="59" t="n">
        <f aca="false">L278/K278</f>
        <v>1591.39</v>
      </c>
      <c r="K278" s="59" t="n">
        <v>1</v>
      </c>
      <c r="L278" s="59" t="n">
        <v>1591.39</v>
      </c>
      <c r="M278" s="59" t="n">
        <v>1</v>
      </c>
      <c r="N278" s="59" t="n">
        <f aca="false">1.39+1590</f>
        <v>1591.39</v>
      </c>
      <c r="O278" s="58" t="s">
        <v>655</v>
      </c>
      <c r="P278" s="58" t="s">
        <v>934</v>
      </c>
      <c r="Q278" s="59" t="n">
        <f aca="false">H278-K278</f>
        <v>0</v>
      </c>
      <c r="R278" s="59" t="n">
        <f aca="false">I278-L278</f>
        <v>-1.3900000000001</v>
      </c>
      <c r="S278" s="59" t="n">
        <v>-1.3900000000001</v>
      </c>
      <c r="T278" s="60" t="n">
        <f aca="false">J278/E278-1</f>
        <v>0.000874213836478122</v>
      </c>
      <c r="U278" s="58" t="s">
        <v>929</v>
      </c>
      <c r="V278" s="58"/>
    </row>
    <row r="279" customFormat="false" ht="62.4" hidden="false" customHeight="false" outlineLevel="0" collapsed="false">
      <c r="A279" s="58" t="s">
        <v>935</v>
      </c>
      <c r="B279" s="58" t="s">
        <v>936</v>
      </c>
      <c r="C279" s="58" t="s">
        <v>419</v>
      </c>
      <c r="D279" s="58" t="s">
        <v>655</v>
      </c>
      <c r="E279" s="59" t="n">
        <v>715</v>
      </c>
      <c r="F279" s="59" t="n">
        <v>1</v>
      </c>
      <c r="G279" s="59" t="n">
        <v>715</v>
      </c>
      <c r="H279" s="59" t="n">
        <v>1</v>
      </c>
      <c r="I279" s="59" t="n">
        <v>715</v>
      </c>
      <c r="J279" s="59" t="n">
        <f aca="false">L279/K279</f>
        <v>697.22333</v>
      </c>
      <c r="K279" s="59" t="n">
        <v>1</v>
      </c>
      <c r="L279" s="59" t="n">
        <v>697.22333</v>
      </c>
      <c r="M279" s="59" t="n">
        <v>1</v>
      </c>
      <c r="N279" s="59" t="n">
        <v>697.22333</v>
      </c>
      <c r="O279" s="58" t="s">
        <v>655</v>
      </c>
      <c r="P279" s="58" t="s">
        <v>937</v>
      </c>
      <c r="Q279" s="59" t="n">
        <f aca="false">H279-K279</f>
        <v>0</v>
      </c>
      <c r="R279" s="59" t="n">
        <f aca="false">I279-L279</f>
        <v>17.77667</v>
      </c>
      <c r="S279" s="59" t="n">
        <v>17.77667</v>
      </c>
      <c r="T279" s="60" t="n">
        <f aca="false">J279/E279-1</f>
        <v>-0.0248624755244755</v>
      </c>
      <c r="U279" s="58" t="s">
        <v>938</v>
      </c>
      <c r="V279" s="58"/>
    </row>
    <row r="280" customFormat="false" ht="62.4" hidden="false" customHeight="false" outlineLevel="0" collapsed="false">
      <c r="A280" s="58" t="s">
        <v>939</v>
      </c>
      <c r="B280" s="58" t="s">
        <v>940</v>
      </c>
      <c r="C280" s="58" t="s">
        <v>419</v>
      </c>
      <c r="D280" s="58" t="s">
        <v>655</v>
      </c>
      <c r="E280" s="59" t="n">
        <v>895</v>
      </c>
      <c r="F280" s="59" t="n">
        <v>1</v>
      </c>
      <c r="G280" s="59" t="n">
        <v>895</v>
      </c>
      <c r="H280" s="59" t="n">
        <v>1</v>
      </c>
      <c r="I280" s="59" t="n">
        <v>895</v>
      </c>
      <c r="J280" s="59" t="n">
        <f aca="false">L280/K280</f>
        <v>891.119</v>
      </c>
      <c r="K280" s="59" t="n">
        <v>1</v>
      </c>
      <c r="L280" s="59" t="n">
        <v>891.119</v>
      </c>
      <c r="M280" s="59" t="n">
        <v>1</v>
      </c>
      <c r="N280" s="59" t="n">
        <v>891.119</v>
      </c>
      <c r="O280" s="58" t="s">
        <v>655</v>
      </c>
      <c r="P280" s="58" t="s">
        <v>941</v>
      </c>
      <c r="Q280" s="59" t="n">
        <f aca="false">H280-K280</f>
        <v>0</v>
      </c>
      <c r="R280" s="59" t="n">
        <f aca="false">I280-L280</f>
        <v>3.88099999999997</v>
      </c>
      <c r="S280" s="59" t="n">
        <v>3.88099999999997</v>
      </c>
      <c r="T280" s="60" t="n">
        <f aca="false">J280/E280-1</f>
        <v>-0.00433631284916203</v>
      </c>
      <c r="U280" s="58" t="s">
        <v>938</v>
      </c>
      <c r="V280" s="58"/>
    </row>
    <row r="281" customFormat="false" ht="62.4" hidden="false" customHeight="false" outlineLevel="0" collapsed="false">
      <c r="A281" s="58" t="s">
        <v>942</v>
      </c>
      <c r="B281" s="58" t="s">
        <v>943</v>
      </c>
      <c r="C281" s="58" t="s">
        <v>419</v>
      </c>
      <c r="D281" s="58" t="s">
        <v>655</v>
      </c>
      <c r="E281" s="59" t="n">
        <v>885</v>
      </c>
      <c r="F281" s="59" t="n">
        <v>1</v>
      </c>
      <c r="G281" s="59" t="n">
        <v>885</v>
      </c>
      <c r="H281" s="59" t="n">
        <v>1</v>
      </c>
      <c r="I281" s="59" t="n">
        <v>885</v>
      </c>
      <c r="J281" s="59" t="n">
        <f aca="false">L281/K281</f>
        <v>883.375</v>
      </c>
      <c r="K281" s="59" t="n">
        <v>1</v>
      </c>
      <c r="L281" s="59" t="n">
        <v>883.375</v>
      </c>
      <c r="M281" s="59" t="n">
        <v>1</v>
      </c>
      <c r="N281" s="59" t="n">
        <v>883.375</v>
      </c>
      <c r="O281" s="58" t="s">
        <v>655</v>
      </c>
      <c r="P281" s="58" t="s">
        <v>944</v>
      </c>
      <c r="Q281" s="59" t="n">
        <f aca="false">H281-K281</f>
        <v>0</v>
      </c>
      <c r="R281" s="59" t="n">
        <f aca="false">I281-L281</f>
        <v>1.625</v>
      </c>
      <c r="S281" s="59" t="n">
        <v>1.625</v>
      </c>
      <c r="T281" s="60" t="n">
        <f aca="false">J281/E281-1</f>
        <v>-0.00183615819209038</v>
      </c>
      <c r="U281" s="58" t="s">
        <v>938</v>
      </c>
      <c r="V281" s="58"/>
    </row>
    <row r="282" customFormat="false" ht="62.4" hidden="false" customHeight="false" outlineLevel="0" collapsed="false">
      <c r="A282" s="58" t="s">
        <v>945</v>
      </c>
      <c r="B282" s="58" t="s">
        <v>946</v>
      </c>
      <c r="C282" s="58" t="s">
        <v>419</v>
      </c>
      <c r="D282" s="58" t="s">
        <v>655</v>
      </c>
      <c r="E282" s="59" t="n">
        <v>855</v>
      </c>
      <c r="F282" s="59" t="n">
        <v>1</v>
      </c>
      <c r="G282" s="59" t="n">
        <v>855</v>
      </c>
      <c r="H282" s="59" t="n">
        <v>1</v>
      </c>
      <c r="I282" s="59" t="n">
        <v>855</v>
      </c>
      <c r="J282" s="59" t="n">
        <f aca="false">L282/K282</f>
        <v>845.91</v>
      </c>
      <c r="K282" s="59" t="n">
        <v>1</v>
      </c>
      <c r="L282" s="59" t="n">
        <v>845.91</v>
      </c>
      <c r="M282" s="59" t="n">
        <v>1</v>
      </c>
      <c r="N282" s="59" t="n">
        <v>845.91</v>
      </c>
      <c r="O282" s="58" t="s">
        <v>655</v>
      </c>
      <c r="P282" s="58" t="s">
        <v>947</v>
      </c>
      <c r="Q282" s="59" t="n">
        <f aca="false">H282-K282</f>
        <v>0</v>
      </c>
      <c r="R282" s="59" t="n">
        <f aca="false">I282-L282</f>
        <v>9.09000000000003</v>
      </c>
      <c r="S282" s="59" t="n">
        <v>9.09000000000003</v>
      </c>
      <c r="T282" s="60" t="n">
        <f aca="false">J282/E282-1</f>
        <v>-0.0106315789473684</v>
      </c>
      <c r="U282" s="58" t="s">
        <v>938</v>
      </c>
      <c r="V282" s="58"/>
    </row>
    <row r="283" customFormat="false" ht="47.45" hidden="false" customHeight="false" outlineLevel="0" collapsed="false">
      <c r="A283" s="58" t="s">
        <v>948</v>
      </c>
      <c r="B283" s="58" t="s">
        <v>949</v>
      </c>
      <c r="C283" s="58" t="s">
        <v>419</v>
      </c>
      <c r="D283" s="58" t="s">
        <v>655</v>
      </c>
      <c r="E283" s="59" t="n">
        <v>21.2</v>
      </c>
      <c r="F283" s="59" t="n">
        <v>2</v>
      </c>
      <c r="G283" s="59" t="n">
        <v>42.4</v>
      </c>
      <c r="H283" s="59" t="n">
        <v>2</v>
      </c>
      <c r="I283" s="59" t="n">
        <v>42.4</v>
      </c>
      <c r="J283" s="59" t="n">
        <f aca="false">L283/K283</f>
        <v>15.916</v>
      </c>
      <c r="K283" s="59" t="n">
        <v>2</v>
      </c>
      <c r="L283" s="59" t="n">
        <v>31.832</v>
      </c>
      <c r="M283" s="59" t="n">
        <v>2</v>
      </c>
      <c r="N283" s="59" t="n">
        <v>31.832</v>
      </c>
      <c r="O283" s="58" t="s">
        <v>655</v>
      </c>
      <c r="P283" s="58" t="s">
        <v>950</v>
      </c>
      <c r="Q283" s="59" t="n">
        <f aca="false">H283-K283</f>
        <v>0</v>
      </c>
      <c r="R283" s="59" t="n">
        <f aca="false">I283-L283</f>
        <v>10.568</v>
      </c>
      <c r="S283" s="59" t="n">
        <v>10.568</v>
      </c>
      <c r="T283" s="60" t="n">
        <f aca="false">J283/E283-1</f>
        <v>-0.249245283018868</v>
      </c>
      <c r="U283" s="58" t="s">
        <v>951</v>
      </c>
      <c r="V283" s="58"/>
    </row>
    <row r="284" customFormat="false" ht="20.1" hidden="false" customHeight="true" outlineLevel="0" collapsed="false">
      <c r="A284" s="56" t="s">
        <v>952</v>
      </c>
      <c r="B284" s="56"/>
      <c r="C284" s="56"/>
      <c r="D284" s="56"/>
      <c r="E284" s="56"/>
      <c r="F284" s="56"/>
      <c r="G284" s="80" t="n">
        <f aca="false">SUM(G276:G283)</f>
        <v>7912.4</v>
      </c>
      <c r="H284" s="80"/>
      <c r="I284" s="80" t="n">
        <f aca="false">SUM(I276:I283)</f>
        <v>7912.4</v>
      </c>
      <c r="J284" s="80"/>
      <c r="K284" s="80"/>
      <c r="L284" s="80" t="n">
        <f aca="false">SUM(L276:L283)</f>
        <v>7873.62933</v>
      </c>
      <c r="M284" s="80"/>
      <c r="N284" s="80" t="n">
        <f aca="false">SUM(N276:N283)</f>
        <v>7873.62933</v>
      </c>
      <c r="O284" s="81"/>
      <c r="P284" s="82"/>
      <c r="Q284" s="80"/>
      <c r="R284" s="80" t="n">
        <f aca="false">SUM(R276:R283)</f>
        <v>38.7706699999997</v>
      </c>
      <c r="S284" s="80" t="n">
        <f aca="false">SUM(S276:S283)</f>
        <v>38.7706699999997</v>
      </c>
      <c r="T284" s="83"/>
      <c r="U284" s="84"/>
      <c r="V284" s="84"/>
    </row>
    <row r="285" s="57" customFormat="true" ht="17.35" hidden="false" customHeight="false" outlineLevel="0" collapsed="false">
      <c r="A285" s="56" t="s">
        <v>953</v>
      </c>
      <c r="B285" s="56"/>
      <c r="C285" s="56"/>
      <c r="D285" s="56"/>
      <c r="E285" s="56"/>
      <c r="F285" s="56"/>
      <c r="G285" s="56"/>
      <c r="H285" s="56"/>
      <c r="I285" s="56"/>
      <c r="J285" s="56"/>
      <c r="K285" s="56"/>
      <c r="L285" s="56"/>
      <c r="M285" s="56"/>
      <c r="N285" s="56"/>
      <c r="O285" s="56"/>
      <c r="P285" s="56"/>
      <c r="Q285" s="56"/>
      <c r="R285" s="56"/>
      <c r="S285" s="56"/>
      <c r="T285" s="56"/>
      <c r="U285" s="56"/>
      <c r="V285" s="56"/>
      <c r="W285" s="73"/>
      <c r="AMJ285" s="21"/>
    </row>
    <row r="286" customFormat="false" ht="31.2" hidden="false" customHeight="false" outlineLevel="0" collapsed="false">
      <c r="A286" s="58" t="s">
        <v>879</v>
      </c>
      <c r="B286" s="58" t="s">
        <v>954</v>
      </c>
      <c r="C286" s="58" t="s">
        <v>419</v>
      </c>
      <c r="D286" s="58" t="s">
        <v>655</v>
      </c>
      <c r="E286" s="59" t="n">
        <v>29.3</v>
      </c>
      <c r="F286" s="59" t="n">
        <v>50</v>
      </c>
      <c r="G286" s="59" t="n">
        <v>1465</v>
      </c>
      <c r="H286" s="59" t="n">
        <v>50</v>
      </c>
      <c r="I286" s="59" t="n">
        <v>1465</v>
      </c>
      <c r="J286" s="59" t="n">
        <f aca="false">L286/K286</f>
        <v>29.3</v>
      </c>
      <c r="K286" s="59" t="n">
        <v>50</v>
      </c>
      <c r="L286" s="59" t="n">
        <v>1465</v>
      </c>
      <c r="M286" s="59" t="n">
        <v>50</v>
      </c>
      <c r="N286" s="59" t="n">
        <v>1465</v>
      </c>
      <c r="O286" s="58" t="s">
        <v>655</v>
      </c>
      <c r="P286" s="85" t="s">
        <v>955</v>
      </c>
      <c r="Q286" s="59" t="n">
        <f aca="false">H286-K286</f>
        <v>0</v>
      </c>
      <c r="R286" s="59" t="n">
        <f aca="false">I286-L286</f>
        <v>0</v>
      </c>
      <c r="S286" s="59" t="n">
        <v>0</v>
      </c>
      <c r="T286" s="60" t="n">
        <f aca="false">J286/E286-1</f>
        <v>0</v>
      </c>
      <c r="U286" s="58" t="s">
        <v>956</v>
      </c>
      <c r="V286" s="58"/>
    </row>
    <row r="287" customFormat="false" ht="293.05" hidden="false" customHeight="false" outlineLevel="0" collapsed="false">
      <c r="A287" s="58" t="s">
        <v>883</v>
      </c>
      <c r="B287" s="58" t="s">
        <v>957</v>
      </c>
      <c r="C287" s="58" t="s">
        <v>419</v>
      </c>
      <c r="D287" s="58" t="s">
        <v>655</v>
      </c>
      <c r="E287" s="59" t="n">
        <v>17.9</v>
      </c>
      <c r="F287" s="59" t="n">
        <v>50</v>
      </c>
      <c r="G287" s="59" t="n">
        <v>895</v>
      </c>
      <c r="H287" s="59" t="n">
        <v>50</v>
      </c>
      <c r="I287" s="59" t="n">
        <v>895</v>
      </c>
      <c r="J287" s="59" t="n">
        <f aca="false">L287/K287</f>
        <v>17.9</v>
      </c>
      <c r="K287" s="59" t="n">
        <v>50</v>
      </c>
      <c r="L287" s="59" t="n">
        <v>895</v>
      </c>
      <c r="M287" s="59" t="n">
        <v>50</v>
      </c>
      <c r="N287" s="59" t="n">
        <v>895</v>
      </c>
      <c r="O287" s="58" t="s">
        <v>655</v>
      </c>
      <c r="P287" s="86" t="s">
        <v>958</v>
      </c>
      <c r="Q287" s="59" t="n">
        <f aca="false">H287-K287</f>
        <v>0</v>
      </c>
      <c r="R287" s="59" t="n">
        <f aca="false">I287-L287</f>
        <v>0</v>
      </c>
      <c r="S287" s="59" t="n">
        <v>0</v>
      </c>
      <c r="T287" s="60" t="n">
        <f aca="false">J287/E287-1</f>
        <v>0</v>
      </c>
      <c r="U287" s="58" t="s">
        <v>956</v>
      </c>
      <c r="V287" s="58"/>
    </row>
    <row r="288" customFormat="false" ht="62.4" hidden="false" customHeight="false" outlineLevel="0" collapsed="false">
      <c r="A288" s="58" t="s">
        <v>932</v>
      </c>
      <c r="B288" s="58" t="s">
        <v>959</v>
      </c>
      <c r="C288" s="58" t="s">
        <v>419</v>
      </c>
      <c r="D288" s="58" t="s">
        <v>655</v>
      </c>
      <c r="E288" s="59" t="n">
        <v>7.7</v>
      </c>
      <c r="F288" s="59" t="n">
        <v>10</v>
      </c>
      <c r="G288" s="59" t="n">
        <v>77</v>
      </c>
      <c r="H288" s="59" t="n">
        <v>10</v>
      </c>
      <c r="I288" s="59" t="n">
        <v>77</v>
      </c>
      <c r="J288" s="59" t="n">
        <f aca="false">L288/K288</f>
        <v>7.7</v>
      </c>
      <c r="K288" s="59" t="n">
        <v>10</v>
      </c>
      <c r="L288" s="59" t="n">
        <v>77</v>
      </c>
      <c r="M288" s="59" t="n">
        <v>10</v>
      </c>
      <c r="N288" s="59" t="n">
        <v>77</v>
      </c>
      <c r="O288" s="58" t="s">
        <v>655</v>
      </c>
      <c r="P288" s="85" t="s">
        <v>960</v>
      </c>
      <c r="Q288" s="59" t="n">
        <f aca="false">H288-K288</f>
        <v>0</v>
      </c>
      <c r="R288" s="59" t="n">
        <f aca="false">I288-L288</f>
        <v>0</v>
      </c>
      <c r="S288" s="59" t="n">
        <v>0</v>
      </c>
      <c r="T288" s="60" t="n">
        <f aca="false">J288/E288-1</f>
        <v>0</v>
      </c>
      <c r="U288" s="58" t="s">
        <v>956</v>
      </c>
      <c r="V288" s="58"/>
    </row>
    <row r="289" customFormat="false" ht="78.65" hidden="false" customHeight="false" outlineLevel="0" collapsed="false">
      <c r="A289" s="58" t="s">
        <v>935</v>
      </c>
      <c r="B289" s="58" t="s">
        <v>961</v>
      </c>
      <c r="C289" s="58" t="s">
        <v>419</v>
      </c>
      <c r="D289" s="58" t="s">
        <v>655</v>
      </c>
      <c r="E289" s="59" t="n">
        <v>10</v>
      </c>
      <c r="F289" s="59" t="n">
        <v>20</v>
      </c>
      <c r="G289" s="59" t="n">
        <v>200</v>
      </c>
      <c r="H289" s="59" t="n">
        <v>20</v>
      </c>
      <c r="I289" s="59" t="n">
        <v>200</v>
      </c>
      <c r="J289" s="59" t="n">
        <f aca="false">L289/K289</f>
        <v>10</v>
      </c>
      <c r="K289" s="59" t="n">
        <v>20</v>
      </c>
      <c r="L289" s="59" t="n">
        <v>200</v>
      </c>
      <c r="M289" s="59" t="n">
        <v>20</v>
      </c>
      <c r="N289" s="59" t="n">
        <v>200</v>
      </c>
      <c r="O289" s="58" t="s">
        <v>655</v>
      </c>
      <c r="P289" s="85" t="s">
        <v>962</v>
      </c>
      <c r="Q289" s="59" t="n">
        <f aca="false">H289-K289</f>
        <v>0</v>
      </c>
      <c r="R289" s="59" t="n">
        <f aca="false">I289-L289</f>
        <v>0</v>
      </c>
      <c r="S289" s="59" t="n">
        <v>0</v>
      </c>
      <c r="T289" s="60" t="n">
        <f aca="false">J289/E289-1</f>
        <v>0</v>
      </c>
      <c r="U289" s="58" t="s">
        <v>956</v>
      </c>
      <c r="V289" s="58"/>
    </row>
    <row r="290" customFormat="false" ht="62.4" hidden="false" customHeight="false" outlineLevel="0" collapsed="false">
      <c r="A290" s="58" t="s">
        <v>939</v>
      </c>
      <c r="B290" s="58" t="s">
        <v>963</v>
      </c>
      <c r="C290" s="58" t="s">
        <v>419</v>
      </c>
      <c r="D290" s="58" t="s">
        <v>655</v>
      </c>
      <c r="E290" s="59" t="n">
        <v>15.4</v>
      </c>
      <c r="F290" s="59" t="n">
        <v>3</v>
      </c>
      <c r="G290" s="59" t="n">
        <v>46.2</v>
      </c>
      <c r="H290" s="59" t="n">
        <v>3</v>
      </c>
      <c r="I290" s="59" t="n">
        <v>46.2</v>
      </c>
      <c r="J290" s="59" t="n">
        <f aca="false">L290/K290</f>
        <v>15.4</v>
      </c>
      <c r="K290" s="59" t="n">
        <v>3</v>
      </c>
      <c r="L290" s="59" t="n">
        <v>46.2</v>
      </c>
      <c r="M290" s="59" t="n">
        <v>3</v>
      </c>
      <c r="N290" s="59" t="n">
        <v>46.2</v>
      </c>
      <c r="O290" s="58" t="s">
        <v>655</v>
      </c>
      <c r="P290" s="85" t="s">
        <v>962</v>
      </c>
      <c r="Q290" s="59" t="n">
        <f aca="false">H290-K290</f>
        <v>0</v>
      </c>
      <c r="R290" s="59" t="n">
        <f aca="false">I290-L290</f>
        <v>0</v>
      </c>
      <c r="S290" s="59" t="n">
        <v>0</v>
      </c>
      <c r="T290" s="60" t="n">
        <f aca="false">J290/E290-1</f>
        <v>0</v>
      </c>
      <c r="U290" s="58" t="s">
        <v>956</v>
      </c>
      <c r="V290" s="58"/>
    </row>
    <row r="291" customFormat="false" ht="31.2" hidden="false" customHeight="false" outlineLevel="0" collapsed="false">
      <c r="A291" s="58" t="s">
        <v>942</v>
      </c>
      <c r="B291" s="58" t="s">
        <v>964</v>
      </c>
      <c r="C291" s="58" t="s">
        <v>419</v>
      </c>
      <c r="D291" s="58" t="s">
        <v>655</v>
      </c>
      <c r="E291" s="59" t="n">
        <v>55</v>
      </c>
      <c r="F291" s="59" t="n">
        <v>1</v>
      </c>
      <c r="G291" s="59" t="n">
        <v>55</v>
      </c>
      <c r="H291" s="59" t="n">
        <v>1</v>
      </c>
      <c r="I291" s="59" t="n">
        <v>55</v>
      </c>
      <c r="J291" s="59" t="n">
        <f aca="false">L291/K291</f>
        <v>55</v>
      </c>
      <c r="K291" s="59" t="n">
        <v>1</v>
      </c>
      <c r="L291" s="59" t="n">
        <v>55</v>
      </c>
      <c r="M291" s="59" t="n">
        <v>1</v>
      </c>
      <c r="N291" s="59" t="n">
        <v>55</v>
      </c>
      <c r="O291" s="58" t="s">
        <v>655</v>
      </c>
      <c r="P291" s="85" t="s">
        <v>965</v>
      </c>
      <c r="Q291" s="59" t="n">
        <f aca="false">H291-K291</f>
        <v>0</v>
      </c>
      <c r="R291" s="59" t="n">
        <f aca="false">I291-L291</f>
        <v>0</v>
      </c>
      <c r="S291" s="59" t="n">
        <v>0</v>
      </c>
      <c r="T291" s="60" t="n">
        <f aca="false">J291/E291-1</f>
        <v>0</v>
      </c>
      <c r="U291" s="58" t="s">
        <v>956</v>
      </c>
      <c r="V291" s="58"/>
    </row>
    <row r="292" customFormat="false" ht="47.45" hidden="false" customHeight="false" outlineLevel="0" collapsed="false">
      <c r="A292" s="58" t="s">
        <v>945</v>
      </c>
      <c r="B292" s="58" t="s">
        <v>966</v>
      </c>
      <c r="C292" s="58" t="s">
        <v>419</v>
      </c>
      <c r="D292" s="58" t="s">
        <v>655</v>
      </c>
      <c r="E292" s="59" t="n">
        <v>57</v>
      </c>
      <c r="F292" s="59" t="n">
        <v>1</v>
      </c>
      <c r="G292" s="59" t="n">
        <v>57</v>
      </c>
      <c r="H292" s="59" t="n">
        <v>1</v>
      </c>
      <c r="I292" s="59" t="n">
        <v>57</v>
      </c>
      <c r="J292" s="59" t="n">
        <f aca="false">L292/K292</f>
        <v>57</v>
      </c>
      <c r="K292" s="59" t="n">
        <v>1</v>
      </c>
      <c r="L292" s="59" t="n">
        <v>57</v>
      </c>
      <c r="M292" s="59" t="n">
        <v>1</v>
      </c>
      <c r="N292" s="59" t="n">
        <v>57</v>
      </c>
      <c r="O292" s="58" t="s">
        <v>655</v>
      </c>
      <c r="P292" s="85" t="s">
        <v>965</v>
      </c>
      <c r="Q292" s="59" t="n">
        <f aca="false">H292-K292</f>
        <v>0</v>
      </c>
      <c r="R292" s="59" t="n">
        <f aca="false">I292-L292</f>
        <v>0</v>
      </c>
      <c r="S292" s="59" t="n">
        <v>0</v>
      </c>
      <c r="T292" s="60" t="n">
        <f aca="false">J292/E292-1</f>
        <v>0</v>
      </c>
      <c r="U292" s="58" t="s">
        <v>956</v>
      </c>
      <c r="V292" s="58"/>
    </row>
    <row r="293" customFormat="false" ht="31.2" hidden="false" customHeight="false" outlineLevel="0" collapsed="false">
      <c r="A293" s="58" t="s">
        <v>948</v>
      </c>
      <c r="B293" s="58" t="s">
        <v>967</v>
      </c>
      <c r="C293" s="58" t="s">
        <v>419</v>
      </c>
      <c r="D293" s="58" t="s">
        <v>655</v>
      </c>
      <c r="E293" s="59" t="n">
        <v>62</v>
      </c>
      <c r="F293" s="59" t="n">
        <v>12</v>
      </c>
      <c r="G293" s="59" t="n">
        <v>744</v>
      </c>
      <c r="H293" s="59" t="n">
        <v>12</v>
      </c>
      <c r="I293" s="59" t="n">
        <v>744</v>
      </c>
      <c r="J293" s="59" t="n">
        <f aca="false">L293/K293</f>
        <v>61.8</v>
      </c>
      <c r="K293" s="59" t="n">
        <v>12</v>
      </c>
      <c r="L293" s="59" t="n">
        <v>741.6</v>
      </c>
      <c r="M293" s="59" t="n">
        <v>12</v>
      </c>
      <c r="N293" s="59" t="n">
        <v>741.6</v>
      </c>
      <c r="O293" s="58" t="s">
        <v>655</v>
      </c>
      <c r="P293" s="85" t="s">
        <v>968</v>
      </c>
      <c r="Q293" s="59" t="n">
        <f aca="false">H293-K293</f>
        <v>0</v>
      </c>
      <c r="R293" s="59" t="n">
        <f aca="false">I293-L293</f>
        <v>2.39999999999998</v>
      </c>
      <c r="S293" s="59" t="n">
        <v>2.40000000000003</v>
      </c>
      <c r="T293" s="60" t="n">
        <f aca="false">J293/E293-1</f>
        <v>-0.00322580645161286</v>
      </c>
      <c r="U293" s="58" t="s">
        <v>956</v>
      </c>
      <c r="V293" s="58"/>
    </row>
    <row r="294" customFormat="false" ht="31.2" hidden="false" customHeight="false" outlineLevel="0" collapsed="false">
      <c r="A294" s="58" t="s">
        <v>969</v>
      </c>
      <c r="B294" s="58" t="s">
        <v>970</v>
      </c>
      <c r="C294" s="58" t="s">
        <v>419</v>
      </c>
      <c r="D294" s="58" t="s">
        <v>655</v>
      </c>
      <c r="E294" s="59" t="n">
        <v>750</v>
      </c>
      <c r="F294" s="59" t="n">
        <v>1</v>
      </c>
      <c r="G294" s="59" t="n">
        <v>750</v>
      </c>
      <c r="H294" s="59" t="n">
        <v>1</v>
      </c>
      <c r="I294" s="59" t="n">
        <v>750</v>
      </c>
      <c r="J294" s="59" t="n">
        <f aca="false">L294/K294</f>
        <v>749.06</v>
      </c>
      <c r="K294" s="59" t="n">
        <v>1</v>
      </c>
      <c r="L294" s="59" t="n">
        <v>749.06</v>
      </c>
      <c r="M294" s="59" t="n">
        <v>1</v>
      </c>
      <c r="N294" s="59" t="n">
        <v>749.06</v>
      </c>
      <c r="O294" s="58" t="s">
        <v>655</v>
      </c>
      <c r="P294" s="85" t="s">
        <v>971</v>
      </c>
      <c r="Q294" s="59" t="n">
        <f aca="false">H294-K294</f>
        <v>0</v>
      </c>
      <c r="R294" s="59" t="n">
        <f aca="false">I294-L294</f>
        <v>0.940000000000055</v>
      </c>
      <c r="S294" s="59" t="n">
        <v>0.940000000000054</v>
      </c>
      <c r="T294" s="60" t="n">
        <f aca="false">J294/E294-1</f>
        <v>-0.00125333333333344</v>
      </c>
      <c r="U294" s="58" t="s">
        <v>956</v>
      </c>
      <c r="V294" s="58"/>
    </row>
    <row r="295" customFormat="false" ht="31.2" hidden="false" customHeight="false" outlineLevel="0" collapsed="false">
      <c r="A295" s="58" t="s">
        <v>972</v>
      </c>
      <c r="B295" s="58" t="s">
        <v>973</v>
      </c>
      <c r="C295" s="58" t="s">
        <v>419</v>
      </c>
      <c r="D295" s="58" t="s">
        <v>655</v>
      </c>
      <c r="E295" s="59" t="n">
        <v>540</v>
      </c>
      <c r="F295" s="59" t="n">
        <v>1</v>
      </c>
      <c r="G295" s="59" t="n">
        <v>540</v>
      </c>
      <c r="H295" s="59" t="n">
        <v>1</v>
      </c>
      <c r="I295" s="59" t="n">
        <v>540</v>
      </c>
      <c r="J295" s="59" t="n">
        <f aca="false">L295/K295</f>
        <v>530</v>
      </c>
      <c r="K295" s="59" t="n">
        <v>1</v>
      </c>
      <c r="L295" s="59" t="n">
        <v>530</v>
      </c>
      <c r="M295" s="59" t="n">
        <v>1</v>
      </c>
      <c r="N295" s="59" t="n">
        <v>530</v>
      </c>
      <c r="O295" s="58" t="s">
        <v>655</v>
      </c>
      <c r="P295" s="85" t="s">
        <v>974</v>
      </c>
      <c r="Q295" s="59" t="n">
        <f aca="false">H295-K295</f>
        <v>0</v>
      </c>
      <c r="R295" s="59" t="n">
        <f aca="false">I295-L295</f>
        <v>10</v>
      </c>
      <c r="S295" s="59" t="n">
        <v>10</v>
      </c>
      <c r="T295" s="60" t="n">
        <f aca="false">J295/E295-1</f>
        <v>-0.0185185185185185</v>
      </c>
      <c r="U295" s="58" t="s">
        <v>956</v>
      </c>
      <c r="V295" s="58"/>
    </row>
    <row r="296" customFormat="false" ht="47.45" hidden="false" customHeight="false" outlineLevel="0" collapsed="false">
      <c r="A296" s="58" t="s">
        <v>975</v>
      </c>
      <c r="B296" s="58" t="s">
        <v>976</v>
      </c>
      <c r="C296" s="58" t="s">
        <v>419</v>
      </c>
      <c r="D296" s="58" t="s">
        <v>655</v>
      </c>
      <c r="E296" s="59" t="n">
        <v>260</v>
      </c>
      <c r="F296" s="59" t="n">
        <v>1</v>
      </c>
      <c r="G296" s="59" t="n">
        <v>260</v>
      </c>
      <c r="H296" s="59" t="n">
        <v>1</v>
      </c>
      <c r="I296" s="59" t="n">
        <v>260</v>
      </c>
      <c r="J296" s="59" t="n">
        <f aca="false">L296/K296</f>
        <v>256.5</v>
      </c>
      <c r="K296" s="59" t="n">
        <v>1</v>
      </c>
      <c r="L296" s="59" t="n">
        <v>256.5</v>
      </c>
      <c r="M296" s="59" t="n">
        <v>1</v>
      </c>
      <c r="N296" s="59" t="n">
        <v>256.5</v>
      </c>
      <c r="O296" s="58" t="s">
        <v>655</v>
      </c>
      <c r="P296" s="85" t="s">
        <v>977</v>
      </c>
      <c r="Q296" s="59" t="n">
        <f aca="false">H296-K296</f>
        <v>0</v>
      </c>
      <c r="R296" s="59" t="n">
        <f aca="false">I296-L296</f>
        <v>3.5</v>
      </c>
      <c r="S296" s="59" t="n">
        <v>3.5</v>
      </c>
      <c r="T296" s="60" t="n">
        <f aca="false">J296/E296-1</f>
        <v>-0.0134615384615384</v>
      </c>
      <c r="U296" s="58" t="s">
        <v>956</v>
      </c>
      <c r="V296" s="58"/>
    </row>
    <row r="297" customFormat="false" ht="47.45" hidden="false" customHeight="false" outlineLevel="0" collapsed="false">
      <c r="A297" s="58" t="s">
        <v>978</v>
      </c>
      <c r="B297" s="58" t="s">
        <v>979</v>
      </c>
      <c r="C297" s="58" t="s">
        <v>419</v>
      </c>
      <c r="D297" s="58" t="s">
        <v>655</v>
      </c>
      <c r="E297" s="59" t="n">
        <v>260</v>
      </c>
      <c r="F297" s="59" t="n">
        <v>1</v>
      </c>
      <c r="G297" s="59" t="n">
        <v>260</v>
      </c>
      <c r="H297" s="59" t="n">
        <v>1</v>
      </c>
      <c r="I297" s="59" t="n">
        <v>260</v>
      </c>
      <c r="J297" s="59" t="n">
        <f aca="false">L297/K297</f>
        <v>258.84</v>
      </c>
      <c r="K297" s="59" t="n">
        <v>1</v>
      </c>
      <c r="L297" s="59" t="n">
        <v>258.84</v>
      </c>
      <c r="M297" s="59" t="n">
        <v>1</v>
      </c>
      <c r="N297" s="59" t="n">
        <v>258.84</v>
      </c>
      <c r="O297" s="58" t="s">
        <v>655</v>
      </c>
      <c r="P297" s="85" t="s">
        <v>980</v>
      </c>
      <c r="Q297" s="59" t="n">
        <f aca="false">H297-K297</f>
        <v>0</v>
      </c>
      <c r="R297" s="59" t="n">
        <f aca="false">I297-L297</f>
        <v>1.16000000000003</v>
      </c>
      <c r="S297" s="59" t="n">
        <v>1.16000000000003</v>
      </c>
      <c r="T297" s="60" t="n">
        <f aca="false">J297/E297-1</f>
        <v>-0.00446153846153852</v>
      </c>
      <c r="U297" s="58" t="s">
        <v>956</v>
      </c>
      <c r="V297" s="58"/>
    </row>
    <row r="298" customFormat="false" ht="47.45" hidden="false" customHeight="false" outlineLevel="0" collapsed="false">
      <c r="A298" s="58" t="s">
        <v>981</v>
      </c>
      <c r="B298" s="58" t="s">
        <v>982</v>
      </c>
      <c r="C298" s="58" t="s">
        <v>419</v>
      </c>
      <c r="D298" s="58" t="s">
        <v>655</v>
      </c>
      <c r="E298" s="59" t="n">
        <v>4483.7</v>
      </c>
      <c r="F298" s="59" t="n">
        <v>1</v>
      </c>
      <c r="G298" s="59" t="n">
        <v>4483.7</v>
      </c>
      <c r="H298" s="59" t="n">
        <v>1</v>
      </c>
      <c r="I298" s="59" t="n">
        <v>4483.7</v>
      </c>
      <c r="J298" s="59" t="n">
        <f aca="false">L298/K298</f>
        <v>4461.45</v>
      </c>
      <c r="K298" s="59" t="n">
        <v>1</v>
      </c>
      <c r="L298" s="59" t="n">
        <v>4461.45</v>
      </c>
      <c r="M298" s="59" t="n">
        <v>1</v>
      </c>
      <c r="N298" s="59" t="n">
        <v>4461.45</v>
      </c>
      <c r="O298" s="58" t="s">
        <v>655</v>
      </c>
      <c r="P298" s="87" t="s">
        <v>983</v>
      </c>
      <c r="Q298" s="59" t="n">
        <f aca="false">H298-K298</f>
        <v>0</v>
      </c>
      <c r="R298" s="59" t="n">
        <f aca="false">I298-L298</f>
        <v>22.25</v>
      </c>
      <c r="S298" s="59" t="n">
        <v>22.25</v>
      </c>
      <c r="T298" s="60" t="n">
        <f aca="false">J298/E298-1</f>
        <v>-0.00496241943038112</v>
      </c>
      <c r="U298" s="58" t="s">
        <v>984</v>
      </c>
      <c r="V298" s="58"/>
    </row>
    <row r="299" customFormat="false" ht="47.45" hidden="false" customHeight="false" outlineLevel="0" collapsed="false">
      <c r="A299" s="58" t="s">
        <v>985</v>
      </c>
      <c r="B299" s="58" t="s">
        <v>986</v>
      </c>
      <c r="C299" s="58" t="s">
        <v>419</v>
      </c>
      <c r="D299" s="58" t="s">
        <v>655</v>
      </c>
      <c r="E299" s="59" t="n">
        <v>33.5</v>
      </c>
      <c r="F299" s="59" t="n">
        <v>10</v>
      </c>
      <c r="G299" s="59" t="n">
        <v>335</v>
      </c>
      <c r="H299" s="59" t="n">
        <v>10</v>
      </c>
      <c r="I299" s="59" t="n">
        <v>335</v>
      </c>
      <c r="J299" s="59" t="n">
        <f aca="false">L299/K299</f>
        <v>33.5</v>
      </c>
      <c r="K299" s="59" t="n">
        <v>10</v>
      </c>
      <c r="L299" s="59" t="n">
        <v>335</v>
      </c>
      <c r="M299" s="59" t="n">
        <v>10</v>
      </c>
      <c r="N299" s="59" t="n">
        <v>335</v>
      </c>
      <c r="O299" s="58" t="s">
        <v>655</v>
      </c>
      <c r="P299" s="85" t="s">
        <v>987</v>
      </c>
      <c r="Q299" s="59" t="n">
        <f aca="false">H299-K299</f>
        <v>0</v>
      </c>
      <c r="R299" s="59" t="n">
        <f aca="false">I299-L299</f>
        <v>0</v>
      </c>
      <c r="S299" s="59" t="n">
        <v>0</v>
      </c>
      <c r="T299" s="60" t="n">
        <f aca="false">J299/E299-1</f>
        <v>0</v>
      </c>
      <c r="U299" s="58" t="s">
        <v>956</v>
      </c>
      <c r="V299" s="58"/>
    </row>
    <row r="300" customFormat="false" ht="78.65" hidden="false" customHeight="false" outlineLevel="0" collapsed="false">
      <c r="A300" s="58" t="s">
        <v>988</v>
      </c>
      <c r="B300" s="58" t="s">
        <v>989</v>
      </c>
      <c r="C300" s="58" t="s">
        <v>419</v>
      </c>
      <c r="D300" s="58" t="s">
        <v>655</v>
      </c>
      <c r="E300" s="59" t="n">
        <v>18.4</v>
      </c>
      <c r="F300" s="59" t="n">
        <v>2</v>
      </c>
      <c r="G300" s="59" t="n">
        <v>36.8</v>
      </c>
      <c r="H300" s="59" t="n">
        <v>2</v>
      </c>
      <c r="I300" s="59" t="n">
        <v>36.8</v>
      </c>
      <c r="J300" s="59" t="n">
        <f aca="false">L300/K300</f>
        <v>18.4</v>
      </c>
      <c r="K300" s="59" t="n">
        <v>2</v>
      </c>
      <c r="L300" s="59" t="n">
        <v>36.8</v>
      </c>
      <c r="M300" s="59" t="n">
        <v>2</v>
      </c>
      <c r="N300" s="59" t="n">
        <v>36.8</v>
      </c>
      <c r="O300" s="58" t="s">
        <v>655</v>
      </c>
      <c r="P300" s="85" t="s">
        <v>990</v>
      </c>
      <c r="Q300" s="59" t="n">
        <f aca="false">H300-K300</f>
        <v>0</v>
      </c>
      <c r="R300" s="59" t="n">
        <f aca="false">I300-L300</f>
        <v>0</v>
      </c>
      <c r="S300" s="59" t="n">
        <v>0</v>
      </c>
      <c r="T300" s="60" t="n">
        <f aca="false">J300/E300-1</f>
        <v>0</v>
      </c>
      <c r="U300" s="58" t="s">
        <v>956</v>
      </c>
      <c r="V300" s="58"/>
    </row>
    <row r="301" customFormat="false" ht="62.4" hidden="false" customHeight="false" outlineLevel="0" collapsed="false">
      <c r="A301" s="58" t="s">
        <v>991</v>
      </c>
      <c r="B301" s="58" t="s">
        <v>992</v>
      </c>
      <c r="C301" s="58" t="s">
        <v>419</v>
      </c>
      <c r="D301" s="58" t="s">
        <v>993</v>
      </c>
      <c r="E301" s="59" t="n">
        <v>0.425</v>
      </c>
      <c r="F301" s="59" t="n">
        <v>50</v>
      </c>
      <c r="G301" s="59" t="n">
        <v>21.25</v>
      </c>
      <c r="H301" s="59" t="n">
        <v>50</v>
      </c>
      <c r="I301" s="59" t="n">
        <v>21.25</v>
      </c>
      <c r="J301" s="59" t="n">
        <f aca="false">L301/K301</f>
        <v>0.425</v>
      </c>
      <c r="K301" s="59" t="n">
        <v>50</v>
      </c>
      <c r="L301" s="59" t="n">
        <v>21.25</v>
      </c>
      <c r="M301" s="59" t="n">
        <v>50</v>
      </c>
      <c r="N301" s="59" t="n">
        <v>21.25</v>
      </c>
      <c r="O301" s="58" t="s">
        <v>993</v>
      </c>
      <c r="P301" s="87" t="s">
        <v>994</v>
      </c>
      <c r="Q301" s="59" t="n">
        <f aca="false">H301-K301</f>
        <v>0</v>
      </c>
      <c r="R301" s="59" t="n">
        <f aca="false">I301-L301</f>
        <v>0</v>
      </c>
      <c r="S301" s="59" t="n">
        <v>0</v>
      </c>
      <c r="T301" s="60" t="n">
        <f aca="false">J301/E301-1</f>
        <v>0</v>
      </c>
      <c r="U301" s="58" t="s">
        <v>995</v>
      </c>
      <c r="V301" s="58"/>
    </row>
    <row r="302" customFormat="false" ht="62.4" hidden="false" customHeight="false" outlineLevel="0" collapsed="false">
      <c r="A302" s="58" t="s">
        <v>996</v>
      </c>
      <c r="B302" s="58" t="s">
        <v>997</v>
      </c>
      <c r="C302" s="58" t="s">
        <v>419</v>
      </c>
      <c r="D302" s="58" t="s">
        <v>998</v>
      </c>
      <c r="E302" s="59" t="n">
        <v>0.32</v>
      </c>
      <c r="F302" s="59" t="n">
        <v>150</v>
      </c>
      <c r="G302" s="59" t="n">
        <v>48</v>
      </c>
      <c r="H302" s="59" t="n">
        <v>150</v>
      </c>
      <c r="I302" s="59" t="n">
        <v>48</v>
      </c>
      <c r="J302" s="59" t="n">
        <f aca="false">L302/K302</f>
        <v>0.32</v>
      </c>
      <c r="K302" s="59" t="n">
        <v>150</v>
      </c>
      <c r="L302" s="59" t="n">
        <v>48</v>
      </c>
      <c r="M302" s="59" t="n">
        <v>150</v>
      </c>
      <c r="N302" s="59" t="n">
        <v>48</v>
      </c>
      <c r="O302" s="58" t="s">
        <v>998</v>
      </c>
      <c r="P302" s="87" t="s">
        <v>999</v>
      </c>
      <c r="Q302" s="59" t="n">
        <f aca="false">H302-K302</f>
        <v>0</v>
      </c>
      <c r="R302" s="59" t="n">
        <f aca="false">I302-L302</f>
        <v>0</v>
      </c>
      <c r="S302" s="59" t="n">
        <v>0</v>
      </c>
      <c r="T302" s="60" t="n">
        <f aca="false">J302/E302-1</f>
        <v>0</v>
      </c>
      <c r="U302" s="58" t="s">
        <v>995</v>
      </c>
      <c r="V302" s="58"/>
    </row>
    <row r="303" customFormat="false" ht="31.2" hidden="false" customHeight="false" outlineLevel="0" collapsed="false">
      <c r="A303" s="58" t="s">
        <v>1000</v>
      </c>
      <c r="B303" s="58" t="s">
        <v>1001</v>
      </c>
      <c r="C303" s="58" t="s">
        <v>419</v>
      </c>
      <c r="D303" s="58" t="s">
        <v>998</v>
      </c>
      <c r="E303" s="59" t="n">
        <v>795</v>
      </c>
      <c r="F303" s="59" t="n">
        <v>1</v>
      </c>
      <c r="G303" s="59" t="n">
        <v>795</v>
      </c>
      <c r="H303" s="59" t="n">
        <v>1</v>
      </c>
      <c r="I303" s="59" t="n">
        <v>795</v>
      </c>
      <c r="J303" s="59" t="n">
        <f aca="false">L303/K303</f>
        <v>782.316</v>
      </c>
      <c r="K303" s="59" t="n">
        <v>1</v>
      </c>
      <c r="L303" s="59" t="n">
        <v>782.316</v>
      </c>
      <c r="M303" s="59" t="n">
        <v>1</v>
      </c>
      <c r="N303" s="59" t="n">
        <v>782.316000000001</v>
      </c>
      <c r="O303" s="58" t="s">
        <v>998</v>
      </c>
      <c r="P303" s="87" t="s">
        <v>1002</v>
      </c>
      <c r="Q303" s="59" t="n">
        <f aca="false">H303-K303</f>
        <v>0</v>
      </c>
      <c r="R303" s="59" t="n">
        <f aca="false">I303-L303</f>
        <v>12.684</v>
      </c>
      <c r="S303" s="59" t="n">
        <v>12.684</v>
      </c>
      <c r="T303" s="60" t="n">
        <f aca="false">J303/E303-1</f>
        <v>-0.015954716981132</v>
      </c>
      <c r="U303" s="58" t="s">
        <v>995</v>
      </c>
      <c r="V303" s="58"/>
      <c r="W303" s="88"/>
    </row>
    <row r="304" customFormat="false" ht="31.2" hidden="false" customHeight="false" outlineLevel="0" collapsed="false">
      <c r="A304" s="58" t="s">
        <v>1003</v>
      </c>
      <c r="B304" s="58" t="s">
        <v>1004</v>
      </c>
      <c r="C304" s="58" t="s">
        <v>419</v>
      </c>
      <c r="D304" s="58" t="s">
        <v>998</v>
      </c>
      <c r="E304" s="59" t="n">
        <v>31.6</v>
      </c>
      <c r="F304" s="59" t="n">
        <v>8</v>
      </c>
      <c r="G304" s="59" t="n">
        <v>252.8</v>
      </c>
      <c r="H304" s="59" t="n">
        <v>8</v>
      </c>
      <c r="I304" s="59" t="n">
        <v>252.8</v>
      </c>
      <c r="J304" s="59" t="n">
        <f aca="false">L304/K304</f>
        <v>31.6</v>
      </c>
      <c r="K304" s="59" t="n">
        <v>8</v>
      </c>
      <c r="L304" s="59" t="n">
        <v>252.8</v>
      </c>
      <c r="M304" s="59" t="n">
        <v>8</v>
      </c>
      <c r="N304" s="59" t="n">
        <v>252.8</v>
      </c>
      <c r="O304" s="58" t="s">
        <v>998</v>
      </c>
      <c r="P304" s="85" t="s">
        <v>1005</v>
      </c>
      <c r="Q304" s="59" t="n">
        <f aca="false">H304-K304</f>
        <v>0</v>
      </c>
      <c r="R304" s="59" t="n">
        <f aca="false">I304-L304</f>
        <v>0</v>
      </c>
      <c r="S304" s="59" t="n">
        <v>0</v>
      </c>
      <c r="T304" s="60" t="n">
        <f aca="false">J304/E304-1</f>
        <v>0</v>
      </c>
      <c r="U304" s="58" t="s">
        <v>956</v>
      </c>
      <c r="V304" s="58"/>
    </row>
    <row r="305" customFormat="false" ht="31.2" hidden="false" customHeight="false" outlineLevel="0" collapsed="false">
      <c r="A305" s="58" t="s">
        <v>1006</v>
      </c>
      <c r="B305" s="58" t="s">
        <v>1007</v>
      </c>
      <c r="C305" s="58" t="s">
        <v>419</v>
      </c>
      <c r="D305" s="58" t="s">
        <v>655</v>
      </c>
      <c r="E305" s="59" t="n">
        <v>19.167</v>
      </c>
      <c r="F305" s="59" t="n">
        <v>17</v>
      </c>
      <c r="G305" s="59" t="n">
        <v>325.839</v>
      </c>
      <c r="H305" s="59" t="n">
        <v>17</v>
      </c>
      <c r="I305" s="59" t="n">
        <v>325.839</v>
      </c>
      <c r="J305" s="59" t="n">
        <f aca="false">L305/K305</f>
        <v>19.165</v>
      </c>
      <c r="K305" s="59" t="n">
        <v>17</v>
      </c>
      <c r="L305" s="59" t="n">
        <v>325.805</v>
      </c>
      <c r="M305" s="59" t="n">
        <v>17</v>
      </c>
      <c r="N305" s="59" t="n">
        <v>325.805</v>
      </c>
      <c r="O305" s="58" t="s">
        <v>655</v>
      </c>
      <c r="P305" s="87" t="s">
        <v>1008</v>
      </c>
      <c r="Q305" s="59" t="n">
        <f aca="false">H305-K305</f>
        <v>0</v>
      </c>
      <c r="R305" s="59" t="n">
        <f aca="false">I305-L305</f>
        <v>0.0339999999999918</v>
      </c>
      <c r="S305" s="59" t="n">
        <v>0.0340000000000416</v>
      </c>
      <c r="T305" s="60" t="n">
        <f aca="false">J305/E305-1</f>
        <v>-0.000104346011373879</v>
      </c>
      <c r="U305" s="58" t="s">
        <v>1009</v>
      </c>
      <c r="V305" s="58"/>
    </row>
    <row r="306" customFormat="false" ht="62.4" hidden="false" customHeight="false" outlineLevel="0" collapsed="false">
      <c r="A306" s="58" t="s">
        <v>1010</v>
      </c>
      <c r="B306" s="58" t="s">
        <v>1011</v>
      </c>
      <c r="C306" s="58" t="s">
        <v>419</v>
      </c>
      <c r="D306" s="58" t="s">
        <v>655</v>
      </c>
      <c r="E306" s="59" t="n">
        <v>173.44</v>
      </c>
      <c r="F306" s="59" t="n">
        <v>1</v>
      </c>
      <c r="G306" s="59" t="n">
        <v>173.44</v>
      </c>
      <c r="H306" s="59" t="n">
        <v>1</v>
      </c>
      <c r="I306" s="59" t="n">
        <v>173.44</v>
      </c>
      <c r="J306" s="59" t="n">
        <f aca="false">L306/K306</f>
        <v>156.2985</v>
      </c>
      <c r="K306" s="59" t="n">
        <v>1</v>
      </c>
      <c r="L306" s="59" t="n">
        <v>156.2985</v>
      </c>
      <c r="M306" s="59" t="n">
        <v>1</v>
      </c>
      <c r="N306" s="59" t="n">
        <v>156.2985</v>
      </c>
      <c r="O306" s="58" t="s">
        <v>655</v>
      </c>
      <c r="P306" s="85" t="s">
        <v>1012</v>
      </c>
      <c r="Q306" s="59" t="n">
        <f aca="false">H306-K306</f>
        <v>0</v>
      </c>
      <c r="R306" s="59" t="n">
        <f aca="false">I306-L306</f>
        <v>17.1415</v>
      </c>
      <c r="S306" s="59" t="n">
        <v>17.1415</v>
      </c>
      <c r="T306" s="60" t="n">
        <f aca="false">J306/E306-1</f>
        <v>-0.0988324492619926</v>
      </c>
      <c r="U306" s="58" t="s">
        <v>956</v>
      </c>
      <c r="V306" s="58"/>
    </row>
    <row r="307" customFormat="false" ht="31.2" hidden="false" customHeight="false" outlineLevel="0" collapsed="false">
      <c r="A307" s="58" t="s">
        <v>1013</v>
      </c>
      <c r="B307" s="58" t="s">
        <v>1014</v>
      </c>
      <c r="C307" s="58" t="s">
        <v>419</v>
      </c>
      <c r="D307" s="58" t="s">
        <v>655</v>
      </c>
      <c r="E307" s="59" t="n">
        <v>459</v>
      </c>
      <c r="F307" s="59" t="n">
        <v>2</v>
      </c>
      <c r="G307" s="59" t="n">
        <v>918</v>
      </c>
      <c r="H307" s="59" t="n">
        <v>2</v>
      </c>
      <c r="I307" s="59" t="n">
        <v>918</v>
      </c>
      <c r="J307" s="59" t="n">
        <f aca="false">L307/K307</f>
        <v>451.4</v>
      </c>
      <c r="K307" s="59" t="n">
        <v>2</v>
      </c>
      <c r="L307" s="59" t="n">
        <v>902.8</v>
      </c>
      <c r="M307" s="59" t="n">
        <v>2</v>
      </c>
      <c r="N307" s="59" t="n">
        <v>902.8</v>
      </c>
      <c r="O307" s="58" t="s">
        <v>655</v>
      </c>
      <c r="P307" s="89" t="s">
        <v>1015</v>
      </c>
      <c r="Q307" s="59" t="n">
        <f aca="false">H307-K307</f>
        <v>0</v>
      </c>
      <c r="R307" s="59" t="n">
        <f aca="false">I307-L307</f>
        <v>15.2</v>
      </c>
      <c r="S307" s="59" t="n">
        <v>15.2</v>
      </c>
      <c r="T307" s="60" t="n">
        <f aca="false">J307/E307-1</f>
        <v>-0.0165577342047931</v>
      </c>
      <c r="U307" s="58" t="s">
        <v>956</v>
      </c>
      <c r="V307" s="58"/>
    </row>
    <row r="308" customFormat="false" ht="20.1" hidden="false" customHeight="true" outlineLevel="0" collapsed="false">
      <c r="A308" s="56" t="s">
        <v>1016</v>
      </c>
      <c r="B308" s="56"/>
      <c r="C308" s="56"/>
      <c r="D308" s="56"/>
      <c r="E308" s="56"/>
      <c r="F308" s="56"/>
      <c r="G308" s="80" t="n">
        <f aca="false">SUM(G286:G307)</f>
        <v>12739.029</v>
      </c>
      <c r="H308" s="80"/>
      <c r="I308" s="80" t="n">
        <f aca="false">SUM(I286:I307)</f>
        <v>12739.029</v>
      </c>
      <c r="J308" s="80"/>
      <c r="K308" s="80"/>
      <c r="L308" s="80" t="n">
        <f aca="false">SUM(L286:L307)</f>
        <v>12653.7195</v>
      </c>
      <c r="M308" s="80"/>
      <c r="N308" s="80" t="n">
        <f aca="false">SUM(N286:N307)</f>
        <v>12653.7195</v>
      </c>
      <c r="O308" s="81"/>
      <c r="P308" s="82"/>
      <c r="Q308" s="82"/>
      <c r="R308" s="90" t="n">
        <f aca="false">SUM(R286:R307)</f>
        <v>85.3095000000001</v>
      </c>
      <c r="S308" s="90" t="n">
        <f aca="false">SUM(S286:S307)</f>
        <v>85.3095000000002</v>
      </c>
      <c r="T308" s="84"/>
      <c r="U308" s="84"/>
      <c r="V308" s="84"/>
    </row>
    <row r="309" customFormat="false" ht="20.1" hidden="false" customHeight="true" outlineLevel="0" collapsed="false">
      <c r="A309" s="56" t="s">
        <v>1017</v>
      </c>
      <c r="B309" s="56"/>
      <c r="C309" s="56"/>
      <c r="D309" s="56"/>
      <c r="E309" s="56"/>
      <c r="F309" s="56"/>
      <c r="G309" s="56"/>
      <c r="H309" s="56"/>
      <c r="I309" s="56"/>
      <c r="J309" s="56"/>
      <c r="K309" s="56"/>
      <c r="L309" s="56"/>
      <c r="M309" s="56"/>
      <c r="N309" s="56"/>
      <c r="O309" s="56"/>
      <c r="P309" s="56"/>
      <c r="Q309" s="56"/>
      <c r="R309" s="56"/>
      <c r="S309" s="56"/>
      <c r="T309" s="56"/>
      <c r="U309" s="56"/>
      <c r="V309" s="56"/>
    </row>
    <row r="310" customFormat="false" ht="93.6" hidden="false" customHeight="false" outlineLevel="0" collapsed="false">
      <c r="A310" s="58" t="s">
        <v>879</v>
      </c>
      <c r="B310" s="58" t="s">
        <v>1018</v>
      </c>
      <c r="C310" s="58" t="s">
        <v>419</v>
      </c>
      <c r="D310" s="58" t="s">
        <v>655</v>
      </c>
      <c r="E310" s="59" t="n">
        <v>900</v>
      </c>
      <c r="F310" s="59" t="n">
        <v>1</v>
      </c>
      <c r="G310" s="59" t="n">
        <v>900</v>
      </c>
      <c r="H310" s="59" t="n">
        <v>1</v>
      </c>
      <c r="I310" s="59" t="n">
        <v>900</v>
      </c>
      <c r="J310" s="59" t="n">
        <f aca="false">L310/K310</f>
        <v>901.39</v>
      </c>
      <c r="K310" s="59" t="n">
        <v>1</v>
      </c>
      <c r="L310" s="59" t="n">
        <v>901.39</v>
      </c>
      <c r="M310" s="59" t="n">
        <v>1</v>
      </c>
      <c r="N310" s="91" t="n">
        <f aca="false">1.39+900</f>
        <v>901.39</v>
      </c>
      <c r="O310" s="58" t="s">
        <v>655</v>
      </c>
      <c r="P310" s="58" t="s">
        <v>1019</v>
      </c>
      <c r="Q310" s="59" t="n">
        <f aca="false">H310-K310</f>
        <v>0</v>
      </c>
      <c r="R310" s="59" t="n">
        <f aca="false">I310-L310</f>
        <v>-1.38999999999999</v>
      </c>
      <c r="S310" s="59" t="n">
        <v>-1.38999999999999</v>
      </c>
      <c r="T310" s="60" t="n">
        <f aca="false">J310/E310-1</f>
        <v>0.00154444444444435</v>
      </c>
      <c r="U310" s="58" t="s">
        <v>929</v>
      </c>
      <c r="V310" s="58"/>
    </row>
    <row r="311" customFormat="false" ht="62.4" hidden="false" customHeight="false" outlineLevel="0" collapsed="false">
      <c r="A311" s="58" t="s">
        <v>883</v>
      </c>
      <c r="B311" s="58" t="s">
        <v>1020</v>
      </c>
      <c r="C311" s="58" t="s">
        <v>419</v>
      </c>
      <c r="D311" s="58" t="s">
        <v>655</v>
      </c>
      <c r="E311" s="59" t="n">
        <v>86.64</v>
      </c>
      <c r="F311" s="59" t="n">
        <v>3</v>
      </c>
      <c r="G311" s="59" t="n">
        <v>259.92</v>
      </c>
      <c r="H311" s="59" t="n">
        <v>3</v>
      </c>
      <c r="I311" s="59" t="n">
        <v>259.92</v>
      </c>
      <c r="J311" s="59" t="n">
        <f aca="false">L311/K311</f>
        <v>85.83335</v>
      </c>
      <c r="K311" s="59" t="n">
        <v>3</v>
      </c>
      <c r="L311" s="59" t="n">
        <v>257.50005</v>
      </c>
      <c r="M311" s="59" t="n">
        <v>3</v>
      </c>
      <c r="N311" s="59" t="n">
        <v>257.50005</v>
      </c>
      <c r="O311" s="58" t="s">
        <v>655</v>
      </c>
      <c r="P311" s="58" t="s">
        <v>1021</v>
      </c>
      <c r="Q311" s="59" t="n">
        <f aca="false">H311-K311</f>
        <v>0</v>
      </c>
      <c r="R311" s="59" t="n">
        <f aca="false">I311-L311</f>
        <v>2.41995000000003</v>
      </c>
      <c r="S311" s="59" t="n">
        <v>2.41995000000001</v>
      </c>
      <c r="T311" s="60" t="n">
        <f aca="false">J311/E311-1</f>
        <v>-0.0093103647276086</v>
      </c>
      <c r="U311" s="58" t="s">
        <v>956</v>
      </c>
      <c r="V311" s="58"/>
    </row>
    <row r="312" customFormat="false" ht="96.15" hidden="false" customHeight="false" outlineLevel="0" collapsed="false">
      <c r="A312" s="58" t="s">
        <v>932</v>
      </c>
      <c r="B312" s="58" t="s">
        <v>1022</v>
      </c>
      <c r="C312" s="58" t="s">
        <v>1023</v>
      </c>
      <c r="D312" s="58" t="s">
        <v>655</v>
      </c>
      <c r="E312" s="59" t="n">
        <v>1130</v>
      </c>
      <c r="F312" s="59" t="n">
        <v>1</v>
      </c>
      <c r="G312" s="59" t="n">
        <v>1130</v>
      </c>
      <c r="H312" s="59" t="n">
        <v>1</v>
      </c>
      <c r="I312" s="59" t="n">
        <v>1130</v>
      </c>
      <c r="J312" s="59" t="n">
        <f aca="false">L312/K312</f>
        <v>1131.39</v>
      </c>
      <c r="K312" s="59" t="n">
        <v>1</v>
      </c>
      <c r="L312" s="59" t="n">
        <v>1131.39</v>
      </c>
      <c r="M312" s="59" t="n">
        <v>1</v>
      </c>
      <c r="N312" s="91" t="n">
        <f aca="false">1.39+1130</f>
        <v>1131.39</v>
      </c>
      <c r="O312" s="58" t="s">
        <v>655</v>
      </c>
      <c r="P312" s="58" t="s">
        <v>1024</v>
      </c>
      <c r="Q312" s="59" t="n">
        <f aca="false">H312-K312</f>
        <v>0</v>
      </c>
      <c r="R312" s="59" t="n">
        <f aca="false">I312-L312</f>
        <v>-1.3900000000001</v>
      </c>
      <c r="S312" s="59" t="n">
        <v>-1.3900000000001</v>
      </c>
      <c r="T312" s="60" t="n">
        <f aca="false">J312/E312-1</f>
        <v>0.00123008849557538</v>
      </c>
      <c r="U312" s="58" t="s">
        <v>929</v>
      </c>
      <c r="V312" s="58"/>
    </row>
    <row r="313" customFormat="false" ht="47.45" hidden="false" customHeight="false" outlineLevel="0" collapsed="false">
      <c r="A313" s="58" t="s">
        <v>935</v>
      </c>
      <c r="B313" s="58" t="s">
        <v>1025</v>
      </c>
      <c r="C313" s="58" t="s">
        <v>1023</v>
      </c>
      <c r="D313" s="58" t="s">
        <v>655</v>
      </c>
      <c r="E313" s="59" t="n">
        <v>598.5</v>
      </c>
      <c r="F313" s="59" t="n">
        <v>2</v>
      </c>
      <c r="G313" s="59" t="n">
        <v>1197</v>
      </c>
      <c r="H313" s="59" t="n">
        <v>2</v>
      </c>
      <c r="I313" s="59" t="n">
        <v>1197</v>
      </c>
      <c r="J313" s="59" t="n">
        <f aca="false">L313/K313</f>
        <v>590.165</v>
      </c>
      <c r="K313" s="59" t="n">
        <v>2</v>
      </c>
      <c r="L313" s="59" t="n">
        <v>1180.33</v>
      </c>
      <c r="M313" s="59" t="n">
        <v>2</v>
      </c>
      <c r="N313" s="59" t="n">
        <v>1180.33</v>
      </c>
      <c r="O313" s="58" t="s">
        <v>655</v>
      </c>
      <c r="P313" s="58" t="s">
        <v>1026</v>
      </c>
      <c r="Q313" s="59" t="n">
        <f aca="false">H313-K313</f>
        <v>0</v>
      </c>
      <c r="R313" s="59" t="n">
        <f aca="false">I313-L313</f>
        <v>16.6700000000001</v>
      </c>
      <c r="S313" s="59" t="n">
        <v>16.6700000000001</v>
      </c>
      <c r="T313" s="60" t="n">
        <f aca="false">J313/E313-1</f>
        <v>-0.0139264828738513</v>
      </c>
      <c r="U313" s="58" t="s">
        <v>1027</v>
      </c>
      <c r="V313" s="58"/>
    </row>
    <row r="314" customFormat="false" ht="17.35" hidden="false" customHeight="false" outlineLevel="0" collapsed="false">
      <c r="A314" s="56" t="s">
        <v>1028</v>
      </c>
      <c r="B314" s="56"/>
      <c r="C314" s="56"/>
      <c r="D314" s="56"/>
      <c r="E314" s="56"/>
      <c r="F314" s="56"/>
      <c r="G314" s="80" t="n">
        <f aca="false">SUM(G310:G313)</f>
        <v>3486.92</v>
      </c>
      <c r="H314" s="80"/>
      <c r="I314" s="80" t="n">
        <f aca="false">SUM(I310:I313)</f>
        <v>3486.92</v>
      </c>
      <c r="J314" s="80"/>
      <c r="K314" s="80"/>
      <c r="L314" s="80" t="n">
        <f aca="false">SUM(L310:L313)</f>
        <v>3470.61005</v>
      </c>
      <c r="M314" s="80"/>
      <c r="N314" s="80" t="n">
        <f aca="false">SUM(N310:N313)</f>
        <v>3470.61005</v>
      </c>
      <c r="O314" s="80"/>
      <c r="P314" s="80"/>
      <c r="Q314" s="80"/>
      <c r="R314" s="80" t="n">
        <f aca="false">SUM(R310:R313)</f>
        <v>16.30995</v>
      </c>
      <c r="S314" s="80" t="n">
        <f aca="false">SUM(S310:S313)</f>
        <v>16.30995</v>
      </c>
      <c r="T314" s="84"/>
      <c r="U314" s="84"/>
      <c r="V314" s="84"/>
    </row>
    <row r="315" s="57" customFormat="true" ht="17.35" hidden="false" customHeight="false" outlineLevel="0" collapsed="false">
      <c r="A315" s="56" t="s">
        <v>1029</v>
      </c>
      <c r="B315" s="56"/>
      <c r="C315" s="56"/>
      <c r="D315" s="56"/>
      <c r="E315" s="56"/>
      <c r="F315" s="56"/>
      <c r="G315" s="56"/>
      <c r="H315" s="56"/>
      <c r="I315" s="56"/>
      <c r="J315" s="56"/>
      <c r="K315" s="56"/>
      <c r="L315" s="56"/>
      <c r="M315" s="56"/>
      <c r="N315" s="56"/>
      <c r="O315" s="56"/>
      <c r="P315" s="56"/>
      <c r="Q315" s="56"/>
      <c r="R315" s="56"/>
      <c r="S315" s="56"/>
      <c r="T315" s="56"/>
      <c r="U315" s="56"/>
      <c r="V315" s="56"/>
      <c r="W315" s="73"/>
      <c r="AMJ315" s="21"/>
    </row>
    <row r="316" customFormat="false" ht="62.4" hidden="false" customHeight="false" outlineLevel="0" collapsed="false">
      <c r="A316" s="58" t="s">
        <v>879</v>
      </c>
      <c r="B316" s="58" t="s">
        <v>1030</v>
      </c>
      <c r="C316" s="58" t="s">
        <v>419</v>
      </c>
      <c r="D316" s="58" t="s">
        <v>655</v>
      </c>
      <c r="E316" s="59" t="n">
        <v>1625</v>
      </c>
      <c r="F316" s="59" t="n">
        <v>2</v>
      </c>
      <c r="G316" s="59" t="n">
        <v>3250</v>
      </c>
      <c r="H316" s="59" t="n">
        <v>2</v>
      </c>
      <c r="I316" s="59" t="n">
        <v>3250</v>
      </c>
      <c r="J316" s="59" t="n">
        <f aca="false">L316/K316</f>
        <v>1624</v>
      </c>
      <c r="K316" s="59" t="n">
        <v>2</v>
      </c>
      <c r="L316" s="59" t="n">
        <v>3248</v>
      </c>
      <c r="M316" s="59" t="n">
        <v>2</v>
      </c>
      <c r="N316" s="59" t="n">
        <v>3248</v>
      </c>
      <c r="O316" s="58" t="s">
        <v>655</v>
      </c>
      <c r="P316" s="58" t="s">
        <v>1031</v>
      </c>
      <c r="Q316" s="59" t="n">
        <f aca="false">H316-K316</f>
        <v>0</v>
      </c>
      <c r="R316" s="59" t="n">
        <f aca="false">I316-L316</f>
        <v>2</v>
      </c>
      <c r="S316" s="59" t="n">
        <v>2</v>
      </c>
      <c r="T316" s="60" t="n">
        <f aca="false">J316/E316-1</f>
        <v>-0.000615384615384573</v>
      </c>
      <c r="U316" s="58" t="s">
        <v>1032</v>
      </c>
      <c r="V316" s="58"/>
    </row>
    <row r="317" customFormat="false" ht="62.4" hidden="false" customHeight="false" outlineLevel="0" collapsed="false">
      <c r="A317" s="58" t="s">
        <v>883</v>
      </c>
      <c r="B317" s="58" t="s">
        <v>1033</v>
      </c>
      <c r="C317" s="58" t="s">
        <v>419</v>
      </c>
      <c r="D317" s="58" t="s">
        <v>655</v>
      </c>
      <c r="E317" s="59" t="n">
        <v>1825</v>
      </c>
      <c r="F317" s="59" t="n">
        <v>3</v>
      </c>
      <c r="G317" s="59" t="n">
        <v>5475</v>
      </c>
      <c r="H317" s="59" t="n">
        <v>3</v>
      </c>
      <c r="I317" s="59" t="n">
        <v>5475</v>
      </c>
      <c r="J317" s="59" t="n">
        <f aca="false">L317/K317</f>
        <v>1825</v>
      </c>
      <c r="K317" s="59" t="n">
        <v>3</v>
      </c>
      <c r="L317" s="59" t="n">
        <v>5475</v>
      </c>
      <c r="M317" s="59" t="n">
        <v>3</v>
      </c>
      <c r="N317" s="59" t="n">
        <v>5475</v>
      </c>
      <c r="O317" s="58" t="s">
        <v>655</v>
      </c>
      <c r="P317" s="58" t="s">
        <v>1034</v>
      </c>
      <c r="Q317" s="59" t="n">
        <f aca="false">H317-K317</f>
        <v>0</v>
      </c>
      <c r="R317" s="59" t="n">
        <f aca="false">I317-L317</f>
        <v>0</v>
      </c>
      <c r="S317" s="59" t="n">
        <v>0</v>
      </c>
      <c r="T317" s="60" t="n">
        <f aca="false">J317/E317-1</f>
        <v>0</v>
      </c>
      <c r="U317" s="58" t="s">
        <v>1035</v>
      </c>
      <c r="V317" s="58"/>
    </row>
    <row r="318" customFormat="false" ht="78.65" hidden="false" customHeight="false" outlineLevel="0" collapsed="false">
      <c r="A318" s="58" t="s">
        <v>932</v>
      </c>
      <c r="B318" s="58" t="s">
        <v>1036</v>
      </c>
      <c r="C318" s="58" t="s">
        <v>419</v>
      </c>
      <c r="D318" s="58" t="s">
        <v>998</v>
      </c>
      <c r="E318" s="59" t="n">
        <v>2337.05</v>
      </c>
      <c r="F318" s="59" t="n">
        <v>1</v>
      </c>
      <c r="G318" s="59" t="n">
        <v>2337.05</v>
      </c>
      <c r="H318" s="59" t="n">
        <v>1</v>
      </c>
      <c r="I318" s="59" t="n">
        <v>2337.05</v>
      </c>
      <c r="J318" s="59" t="n">
        <f aca="false">L318/K318</f>
        <v>2336</v>
      </c>
      <c r="K318" s="59" t="n">
        <v>1</v>
      </c>
      <c r="L318" s="59" t="n">
        <v>2336</v>
      </c>
      <c r="M318" s="59" t="n">
        <v>1</v>
      </c>
      <c r="N318" s="59" t="n">
        <v>2336</v>
      </c>
      <c r="O318" s="58" t="s">
        <v>998</v>
      </c>
      <c r="P318" s="58" t="s">
        <v>1037</v>
      </c>
      <c r="Q318" s="59" t="n">
        <f aca="false">H318-K318</f>
        <v>0</v>
      </c>
      <c r="R318" s="59" t="n">
        <f aca="false">I318-L318</f>
        <v>1.05000000000018</v>
      </c>
      <c r="S318" s="59" t="n">
        <v>1.05000000000018</v>
      </c>
      <c r="T318" s="60" t="n">
        <f aca="false">J318/E318-1</f>
        <v>-0.000449284354207324</v>
      </c>
      <c r="U318" s="58" t="s">
        <v>1038</v>
      </c>
      <c r="V318" s="58"/>
    </row>
    <row r="319" customFormat="false" ht="31.2" hidden="false" customHeight="false" outlineLevel="0" collapsed="false">
      <c r="A319" s="58" t="s">
        <v>935</v>
      </c>
      <c r="B319" s="58" t="s">
        <v>1039</v>
      </c>
      <c r="C319" s="58" t="s">
        <v>419</v>
      </c>
      <c r="D319" s="58" t="s">
        <v>655</v>
      </c>
      <c r="E319" s="59" t="n">
        <v>976.83</v>
      </c>
      <c r="F319" s="59" t="n">
        <v>6</v>
      </c>
      <c r="G319" s="59" t="n">
        <v>5860.98</v>
      </c>
      <c r="H319" s="59" t="n">
        <v>6</v>
      </c>
      <c r="I319" s="59" t="n">
        <v>5860.98</v>
      </c>
      <c r="J319" s="59" t="n">
        <f aca="false">L319/K319</f>
        <v>976.83</v>
      </c>
      <c r="K319" s="59" t="n">
        <v>6</v>
      </c>
      <c r="L319" s="59" t="n">
        <v>5860.98</v>
      </c>
      <c r="M319" s="59" t="n">
        <v>6</v>
      </c>
      <c r="N319" s="59" t="n">
        <v>5860.98</v>
      </c>
      <c r="O319" s="58" t="s">
        <v>655</v>
      </c>
      <c r="P319" s="58" t="s">
        <v>1040</v>
      </c>
      <c r="Q319" s="59" t="n">
        <f aca="false">H319-K319</f>
        <v>0</v>
      </c>
      <c r="R319" s="59" t="n">
        <f aca="false">I319-L319</f>
        <v>0</v>
      </c>
      <c r="S319" s="59" t="n">
        <v>0</v>
      </c>
      <c r="T319" s="60" t="n">
        <f aca="false">J319/E319-1</f>
        <v>0</v>
      </c>
      <c r="U319" s="58" t="s">
        <v>1041</v>
      </c>
      <c r="V319" s="58"/>
    </row>
    <row r="320" customFormat="false" ht="47.45" hidden="false" customHeight="false" outlineLevel="0" collapsed="false">
      <c r="A320" s="58" t="s">
        <v>939</v>
      </c>
      <c r="B320" s="58" t="s">
        <v>1042</v>
      </c>
      <c r="C320" s="58" t="s">
        <v>419</v>
      </c>
      <c r="D320" s="58" t="s">
        <v>655</v>
      </c>
      <c r="E320" s="59" t="n">
        <v>741.77</v>
      </c>
      <c r="F320" s="59" t="n">
        <v>8</v>
      </c>
      <c r="G320" s="59" t="n">
        <v>5934.16</v>
      </c>
      <c r="H320" s="59" t="n">
        <v>8</v>
      </c>
      <c r="I320" s="59" t="n">
        <v>5934.16</v>
      </c>
      <c r="J320" s="59" t="n">
        <f aca="false">L320/K320</f>
        <v>741.7</v>
      </c>
      <c r="K320" s="59" t="n">
        <v>8</v>
      </c>
      <c r="L320" s="59" t="n">
        <v>5933.6</v>
      </c>
      <c r="M320" s="59" t="n">
        <v>8</v>
      </c>
      <c r="N320" s="59" t="n">
        <v>5933.6</v>
      </c>
      <c r="O320" s="58" t="s">
        <v>655</v>
      </c>
      <c r="P320" s="58" t="s">
        <v>1043</v>
      </c>
      <c r="Q320" s="59" t="n">
        <f aca="false">H320-K320</f>
        <v>0</v>
      </c>
      <c r="R320" s="59" t="n">
        <f aca="false">I320-L320</f>
        <v>0.559999999999491</v>
      </c>
      <c r="S320" s="59" t="n">
        <v>0.559999999999491</v>
      </c>
      <c r="T320" s="60" t="n">
        <f aca="false">J320/E320-1</f>
        <v>-9.43688744489135E-005</v>
      </c>
      <c r="U320" s="58" t="s">
        <v>1041</v>
      </c>
      <c r="V320" s="58"/>
    </row>
    <row r="321" customFormat="false" ht="47.45" hidden="false" customHeight="false" outlineLevel="0" collapsed="false">
      <c r="A321" s="58" t="s">
        <v>942</v>
      </c>
      <c r="B321" s="58" t="s">
        <v>1044</v>
      </c>
      <c r="C321" s="58" t="s">
        <v>419</v>
      </c>
      <c r="D321" s="58" t="s">
        <v>998</v>
      </c>
      <c r="E321" s="59" t="n">
        <v>3622.5</v>
      </c>
      <c r="F321" s="59" t="n">
        <v>1</v>
      </c>
      <c r="G321" s="59" t="n">
        <v>3622.5</v>
      </c>
      <c r="H321" s="59" t="n">
        <v>1</v>
      </c>
      <c r="I321" s="59" t="n">
        <v>3622.5</v>
      </c>
      <c r="J321" s="59" t="n">
        <f aca="false">L321/K321</f>
        <v>3620</v>
      </c>
      <c r="K321" s="59" t="n">
        <v>1</v>
      </c>
      <c r="L321" s="59" t="n">
        <v>3620</v>
      </c>
      <c r="M321" s="59" t="n">
        <v>1</v>
      </c>
      <c r="N321" s="59" t="n">
        <v>3620</v>
      </c>
      <c r="O321" s="58" t="s">
        <v>998</v>
      </c>
      <c r="P321" s="58" t="s">
        <v>1045</v>
      </c>
      <c r="Q321" s="59" t="n">
        <f aca="false">H321-K321</f>
        <v>0</v>
      </c>
      <c r="R321" s="59" t="n">
        <f aca="false">I321-L321</f>
        <v>2.5</v>
      </c>
      <c r="S321" s="59" t="n">
        <v>2.5</v>
      </c>
      <c r="T321" s="60" t="n">
        <f aca="false">J321/E321-1</f>
        <v>-0.000690131124913784</v>
      </c>
      <c r="U321" s="58" t="s">
        <v>1035</v>
      </c>
      <c r="V321" s="58"/>
    </row>
    <row r="322" customFormat="false" ht="17.35" hidden="false" customHeight="false" outlineLevel="0" collapsed="false">
      <c r="A322" s="56" t="s">
        <v>1046</v>
      </c>
      <c r="B322" s="56"/>
      <c r="C322" s="56"/>
      <c r="D322" s="56"/>
      <c r="E322" s="56"/>
      <c r="F322" s="56"/>
      <c r="G322" s="80" t="n">
        <f aca="false">SUM(G316:G321)</f>
        <v>26479.69</v>
      </c>
      <c r="H322" s="80"/>
      <c r="I322" s="80" t="n">
        <f aca="false">SUM(I316:I321)</f>
        <v>26479.69</v>
      </c>
      <c r="J322" s="80"/>
      <c r="K322" s="80"/>
      <c r="L322" s="80" t="n">
        <f aca="false">SUM(L316:L321)</f>
        <v>26473.58</v>
      </c>
      <c r="M322" s="80"/>
      <c r="N322" s="80" t="n">
        <f aca="false">SUM(N316:N321)</f>
        <v>26473.58</v>
      </c>
      <c r="O322" s="80"/>
      <c r="P322" s="80"/>
      <c r="Q322" s="80"/>
      <c r="R322" s="80" t="n">
        <f aca="false">SUM(R316:R321)</f>
        <v>6.10999999999967</v>
      </c>
      <c r="S322" s="80" t="n">
        <f aca="false">SUM(S316:S321)</f>
        <v>6.10999999999967</v>
      </c>
      <c r="T322" s="84"/>
      <c r="U322" s="84"/>
      <c r="V322" s="84"/>
    </row>
    <row r="323" customFormat="false" ht="20.1" hidden="false" customHeight="true" outlineLevel="0" collapsed="false">
      <c r="A323" s="56" t="s">
        <v>1047</v>
      </c>
      <c r="B323" s="56"/>
      <c r="C323" s="56"/>
      <c r="D323" s="56"/>
      <c r="E323" s="56"/>
      <c r="F323" s="56"/>
      <c r="G323" s="56"/>
      <c r="H323" s="56"/>
      <c r="I323" s="56"/>
      <c r="J323" s="56"/>
      <c r="K323" s="56"/>
      <c r="L323" s="56"/>
      <c r="M323" s="56"/>
      <c r="N323" s="56"/>
      <c r="O323" s="56"/>
      <c r="P323" s="56"/>
      <c r="Q323" s="56"/>
      <c r="R323" s="56"/>
      <c r="S323" s="56"/>
      <c r="T323" s="56"/>
      <c r="U323" s="56"/>
      <c r="V323" s="56"/>
    </row>
    <row r="324" customFormat="false" ht="47.45" hidden="false" customHeight="false" outlineLevel="0" collapsed="false">
      <c r="A324" s="58" t="s">
        <v>879</v>
      </c>
      <c r="B324" s="58" t="s">
        <v>1048</v>
      </c>
      <c r="C324" s="58" t="s">
        <v>419</v>
      </c>
      <c r="D324" s="58" t="s">
        <v>998</v>
      </c>
      <c r="E324" s="59" t="n">
        <v>15.87</v>
      </c>
      <c r="F324" s="59" t="n">
        <v>3</v>
      </c>
      <c r="G324" s="59" t="n">
        <v>47.61</v>
      </c>
      <c r="H324" s="59" t="n">
        <v>3</v>
      </c>
      <c r="I324" s="59" t="n">
        <v>47.61</v>
      </c>
      <c r="J324" s="59" t="n">
        <f aca="false">L324/K324</f>
        <v>15.87</v>
      </c>
      <c r="K324" s="59" t="n">
        <v>3</v>
      </c>
      <c r="L324" s="59" t="n">
        <v>47.61</v>
      </c>
      <c r="M324" s="59" t="n">
        <v>3</v>
      </c>
      <c r="N324" s="59" t="n">
        <v>47.61</v>
      </c>
      <c r="O324" s="58" t="s">
        <v>998</v>
      </c>
      <c r="P324" s="92" t="s">
        <v>1049</v>
      </c>
      <c r="Q324" s="59" t="n">
        <f aca="false">H324-K324</f>
        <v>0</v>
      </c>
      <c r="R324" s="59" t="n">
        <f aca="false">I324-L324</f>
        <v>0</v>
      </c>
      <c r="S324" s="59" t="n">
        <v>0</v>
      </c>
      <c r="T324" s="60" t="n">
        <f aca="false">J324/E324-1</f>
        <v>0</v>
      </c>
      <c r="U324" s="58" t="s">
        <v>1050</v>
      </c>
      <c r="V324" s="58"/>
      <c r="W324" s="93"/>
    </row>
    <row r="325" customFormat="false" ht="126.85" hidden="false" customHeight="false" outlineLevel="0" collapsed="false">
      <c r="A325" s="58" t="s">
        <v>883</v>
      </c>
      <c r="B325" s="58" t="s">
        <v>1051</v>
      </c>
      <c r="C325" s="58" t="s">
        <v>419</v>
      </c>
      <c r="D325" s="58" t="s">
        <v>998</v>
      </c>
      <c r="E325" s="59" t="n">
        <v>2.6</v>
      </c>
      <c r="F325" s="59" t="n">
        <v>24</v>
      </c>
      <c r="G325" s="59" t="n">
        <v>62.4</v>
      </c>
      <c r="H325" s="59" t="n">
        <v>24</v>
      </c>
      <c r="I325" s="59" t="n">
        <v>62.4</v>
      </c>
      <c r="J325" s="59" t="n">
        <f aca="false">L325/K325</f>
        <v>3.64791666666667</v>
      </c>
      <c r="K325" s="59" t="n">
        <v>24</v>
      </c>
      <c r="L325" s="59" t="n">
        <v>87.55</v>
      </c>
      <c r="M325" s="59" t="n">
        <v>24</v>
      </c>
      <c r="N325" s="59" t="n">
        <v>87.55</v>
      </c>
      <c r="O325" s="58" t="s">
        <v>998</v>
      </c>
      <c r="P325" s="58" t="s">
        <v>1052</v>
      </c>
      <c r="Q325" s="59" t="n">
        <f aca="false">H325-K325</f>
        <v>0</v>
      </c>
      <c r="R325" s="59" t="n">
        <f aca="false">I325-L325</f>
        <v>-25.15</v>
      </c>
      <c r="S325" s="59"/>
      <c r="T325" s="60" t="n">
        <f aca="false">J325/E325-1</f>
        <v>0.403044871794872</v>
      </c>
      <c r="U325" s="58" t="s">
        <v>1053</v>
      </c>
      <c r="V325" s="58"/>
      <c r="W325" s="29"/>
    </row>
    <row r="326" customFormat="false" ht="346.25" hidden="false" customHeight="false" outlineLevel="0" collapsed="false">
      <c r="A326" s="58" t="s">
        <v>932</v>
      </c>
      <c r="B326" s="58" t="s">
        <v>1054</v>
      </c>
      <c r="C326" s="58" t="s">
        <v>419</v>
      </c>
      <c r="D326" s="58" t="s">
        <v>998</v>
      </c>
      <c r="E326" s="59" t="n">
        <v>2.3</v>
      </c>
      <c r="F326" s="59" t="n">
        <v>24</v>
      </c>
      <c r="G326" s="59" t="n">
        <v>55.2</v>
      </c>
      <c r="H326" s="59" t="n">
        <v>24</v>
      </c>
      <c r="I326" s="59" t="n">
        <v>55.2</v>
      </c>
      <c r="J326" s="59" t="n">
        <f aca="false">L326/K326</f>
        <v>3</v>
      </c>
      <c r="K326" s="59" t="n">
        <v>24</v>
      </c>
      <c r="L326" s="59" t="n">
        <v>72</v>
      </c>
      <c r="M326" s="59" t="n">
        <v>24</v>
      </c>
      <c r="N326" s="59" t="n">
        <v>72</v>
      </c>
      <c r="O326" s="58" t="s">
        <v>998</v>
      </c>
      <c r="P326" s="58" t="s">
        <v>1055</v>
      </c>
      <c r="Q326" s="59" t="n">
        <f aca="false">H326-K326</f>
        <v>0</v>
      </c>
      <c r="R326" s="59" t="n">
        <f aca="false">I326-L326</f>
        <v>-16.8</v>
      </c>
      <c r="S326" s="59"/>
      <c r="T326" s="60" t="n">
        <f aca="false">J326/E326-1</f>
        <v>0.304347826086957</v>
      </c>
      <c r="U326" s="58" t="s">
        <v>1056</v>
      </c>
      <c r="V326" s="58"/>
      <c r="W326" s="29"/>
    </row>
    <row r="327" customFormat="false" ht="62.4" hidden="false" customHeight="false" outlineLevel="0" collapsed="false">
      <c r="A327" s="58" t="s">
        <v>935</v>
      </c>
      <c r="B327" s="58" t="s">
        <v>1057</v>
      </c>
      <c r="C327" s="58" t="s">
        <v>419</v>
      </c>
      <c r="D327" s="58" t="s">
        <v>998</v>
      </c>
      <c r="E327" s="59" t="n">
        <v>54.16</v>
      </c>
      <c r="F327" s="59" t="n">
        <v>2</v>
      </c>
      <c r="G327" s="59" t="n">
        <v>108.32</v>
      </c>
      <c r="H327" s="59" t="n">
        <v>2</v>
      </c>
      <c r="I327" s="59" t="n">
        <v>108.32</v>
      </c>
      <c r="J327" s="59" t="n">
        <f aca="false">L327/K327</f>
        <v>54.16</v>
      </c>
      <c r="K327" s="59" t="n">
        <v>2</v>
      </c>
      <c r="L327" s="59" t="n">
        <v>108.32</v>
      </c>
      <c r="M327" s="59" t="n">
        <v>2</v>
      </c>
      <c r="N327" s="59" t="n">
        <v>108.32</v>
      </c>
      <c r="O327" s="58" t="s">
        <v>998</v>
      </c>
      <c r="P327" s="94" t="s">
        <v>1058</v>
      </c>
      <c r="Q327" s="59" t="n">
        <f aca="false">H327-K327</f>
        <v>0</v>
      </c>
      <c r="R327" s="59" t="n">
        <f aca="false">I327-L327</f>
        <v>0</v>
      </c>
      <c r="S327" s="59" t="n">
        <v>0</v>
      </c>
      <c r="T327" s="60" t="n">
        <f aca="false">J327/E327-1</f>
        <v>0</v>
      </c>
      <c r="U327" s="58" t="s">
        <v>1059</v>
      </c>
      <c r="V327" s="58"/>
      <c r="W327" s="88"/>
    </row>
    <row r="328" customFormat="false" ht="62.4" hidden="false" customHeight="false" outlineLevel="0" collapsed="false">
      <c r="A328" s="58" t="s">
        <v>939</v>
      </c>
      <c r="B328" s="58" t="s">
        <v>1060</v>
      </c>
      <c r="C328" s="58" t="s">
        <v>419</v>
      </c>
      <c r="D328" s="58" t="s">
        <v>998</v>
      </c>
      <c r="E328" s="59" t="n">
        <v>58.12</v>
      </c>
      <c r="F328" s="59" t="n">
        <v>2</v>
      </c>
      <c r="G328" s="59" t="n">
        <v>116.24</v>
      </c>
      <c r="H328" s="59" t="n">
        <v>2</v>
      </c>
      <c r="I328" s="59" t="n">
        <v>116.24</v>
      </c>
      <c r="J328" s="59" t="n">
        <f aca="false">L328/K328</f>
        <v>60</v>
      </c>
      <c r="K328" s="59" t="n">
        <v>2</v>
      </c>
      <c r="L328" s="59" t="n">
        <v>120</v>
      </c>
      <c r="M328" s="59" t="n">
        <v>2</v>
      </c>
      <c r="N328" s="59" t="n">
        <v>120</v>
      </c>
      <c r="O328" s="58" t="s">
        <v>998</v>
      </c>
      <c r="P328" s="58" t="s">
        <v>1061</v>
      </c>
      <c r="Q328" s="59" t="n">
        <f aca="false">H328-K328</f>
        <v>0</v>
      </c>
      <c r="R328" s="59" t="n">
        <f aca="false">I328-L328</f>
        <v>-3.76000000000001</v>
      </c>
      <c r="S328" s="59" t="n">
        <v>-3.76000000000001</v>
      </c>
      <c r="T328" s="60" t="n">
        <f aca="false">J328/E328-1</f>
        <v>0.0323468685478321</v>
      </c>
      <c r="U328" s="58" t="s">
        <v>1062</v>
      </c>
      <c r="V328" s="58"/>
      <c r="W328" s="29"/>
    </row>
    <row r="329" customFormat="false" ht="62.4" hidden="false" customHeight="false" outlineLevel="0" collapsed="false">
      <c r="A329" s="58" t="s">
        <v>942</v>
      </c>
      <c r="B329" s="58" t="s">
        <v>1063</v>
      </c>
      <c r="C329" s="58" t="s">
        <v>419</v>
      </c>
      <c r="D329" s="58" t="s">
        <v>998</v>
      </c>
      <c r="E329" s="59" t="n">
        <v>119.79</v>
      </c>
      <c r="F329" s="59" t="n">
        <v>7</v>
      </c>
      <c r="G329" s="59" t="n">
        <v>838.53</v>
      </c>
      <c r="H329" s="59" t="n">
        <v>7</v>
      </c>
      <c r="I329" s="59" t="n">
        <v>838.53</v>
      </c>
      <c r="J329" s="59" t="n">
        <f aca="false">L329/K329</f>
        <v>120.6</v>
      </c>
      <c r="K329" s="59" t="n">
        <v>7</v>
      </c>
      <c r="L329" s="59" t="n">
        <v>844.2</v>
      </c>
      <c r="M329" s="59" t="n">
        <v>7</v>
      </c>
      <c r="N329" s="59" t="n">
        <v>844.2</v>
      </c>
      <c r="O329" s="58" t="s">
        <v>998</v>
      </c>
      <c r="P329" s="58" t="s">
        <v>1064</v>
      </c>
      <c r="Q329" s="59" t="n">
        <f aca="false">H329-K329</f>
        <v>0</v>
      </c>
      <c r="R329" s="59" t="n">
        <f aca="false">I329-L329</f>
        <v>-5.67000000000007</v>
      </c>
      <c r="S329" s="59" t="n">
        <v>-5.66999999999992</v>
      </c>
      <c r="T329" s="60" t="n">
        <f aca="false">J329/E329-1</f>
        <v>0.0067618332081143</v>
      </c>
      <c r="U329" s="58" t="s">
        <v>1062</v>
      </c>
      <c r="V329" s="58"/>
      <c r="W329" s="95"/>
    </row>
    <row r="330" customFormat="false" ht="93.6" hidden="false" customHeight="false" outlineLevel="0" collapsed="false">
      <c r="A330" s="58" t="s">
        <v>945</v>
      </c>
      <c r="B330" s="58" t="s">
        <v>1065</v>
      </c>
      <c r="C330" s="58" t="s">
        <v>419</v>
      </c>
      <c r="D330" s="58" t="s">
        <v>998</v>
      </c>
      <c r="E330" s="59" t="n">
        <v>710.78</v>
      </c>
      <c r="F330" s="59" t="n">
        <v>1</v>
      </c>
      <c r="G330" s="59" t="n">
        <v>710.78</v>
      </c>
      <c r="H330" s="59" t="n">
        <v>1</v>
      </c>
      <c r="I330" s="59" t="n">
        <v>710.78</v>
      </c>
      <c r="J330" s="59" t="n">
        <f aca="false">L330/K330</f>
        <v>728.54</v>
      </c>
      <c r="K330" s="59" t="n">
        <v>1</v>
      </c>
      <c r="L330" s="59" t="n">
        <v>728.54</v>
      </c>
      <c r="M330" s="59" t="n">
        <v>1</v>
      </c>
      <c r="N330" s="59" t="n">
        <v>728.54</v>
      </c>
      <c r="O330" s="58" t="s">
        <v>998</v>
      </c>
      <c r="P330" s="58" t="s">
        <v>1066</v>
      </c>
      <c r="Q330" s="59" t="n">
        <f aca="false">H330-K330</f>
        <v>0</v>
      </c>
      <c r="R330" s="59" t="n">
        <f aca="false">I330-L330</f>
        <v>-17.76</v>
      </c>
      <c r="S330" s="59" t="n">
        <v>-17.76</v>
      </c>
      <c r="T330" s="60" t="n">
        <f aca="false">J330/E330-1</f>
        <v>0.0249866344016432</v>
      </c>
      <c r="U330" s="58" t="s">
        <v>951</v>
      </c>
      <c r="V330" s="58"/>
      <c r="W330" s="29"/>
    </row>
    <row r="331" customFormat="false" ht="47.45" hidden="false" customHeight="false" outlineLevel="0" collapsed="false">
      <c r="A331" s="58" t="s">
        <v>948</v>
      </c>
      <c r="B331" s="58" t="s">
        <v>1067</v>
      </c>
      <c r="C331" s="58" t="s">
        <v>419</v>
      </c>
      <c r="D331" s="58" t="s">
        <v>998</v>
      </c>
      <c r="E331" s="59" t="n">
        <v>492.41</v>
      </c>
      <c r="F331" s="59" t="n">
        <v>1</v>
      </c>
      <c r="G331" s="59" t="n">
        <v>492.41</v>
      </c>
      <c r="H331" s="59" t="n">
        <v>1</v>
      </c>
      <c r="I331" s="59" t="n">
        <v>492.41</v>
      </c>
      <c r="J331" s="59" t="n">
        <f aca="false">L331/K331</f>
        <v>492.41</v>
      </c>
      <c r="K331" s="59" t="n">
        <v>1</v>
      </c>
      <c r="L331" s="59" t="n">
        <v>492.41</v>
      </c>
      <c r="M331" s="59" t="n">
        <v>1</v>
      </c>
      <c r="N331" s="59" t="n">
        <v>492.41</v>
      </c>
      <c r="O331" s="58" t="s">
        <v>998</v>
      </c>
      <c r="P331" s="96" t="s">
        <v>1068</v>
      </c>
      <c r="Q331" s="59" t="n">
        <f aca="false">H331-K331</f>
        <v>0</v>
      </c>
      <c r="R331" s="59" t="n">
        <f aca="false">I331-L331</f>
        <v>0</v>
      </c>
      <c r="S331" s="59" t="n">
        <v>0</v>
      </c>
      <c r="T331" s="60" t="n">
        <f aca="false">J331/E331-1</f>
        <v>0</v>
      </c>
      <c r="U331" s="58" t="s">
        <v>951</v>
      </c>
      <c r="V331" s="58"/>
      <c r="W331" s="95"/>
    </row>
    <row r="332" customFormat="false" ht="31.2" hidden="false" customHeight="false" outlineLevel="0" collapsed="false">
      <c r="A332" s="58" t="s">
        <v>969</v>
      </c>
      <c r="B332" s="58" t="s">
        <v>1069</v>
      </c>
      <c r="C332" s="58" t="s">
        <v>419</v>
      </c>
      <c r="D332" s="58" t="s">
        <v>998</v>
      </c>
      <c r="E332" s="59" t="n">
        <v>30</v>
      </c>
      <c r="F332" s="59" t="n">
        <v>1</v>
      </c>
      <c r="G332" s="59" t="n">
        <v>30</v>
      </c>
      <c r="H332" s="59" t="n">
        <v>1</v>
      </c>
      <c r="I332" s="59" t="n">
        <v>30</v>
      </c>
      <c r="J332" s="59" t="n">
        <f aca="false">L332/K332</f>
        <v>30</v>
      </c>
      <c r="K332" s="59" t="n">
        <v>1</v>
      </c>
      <c r="L332" s="59" t="n">
        <v>30</v>
      </c>
      <c r="M332" s="59" t="n">
        <v>1</v>
      </c>
      <c r="N332" s="59" t="n">
        <v>30</v>
      </c>
      <c r="O332" s="58" t="s">
        <v>998</v>
      </c>
      <c r="P332" s="94" t="s">
        <v>1070</v>
      </c>
      <c r="Q332" s="59" t="n">
        <f aca="false">H332-K332</f>
        <v>0</v>
      </c>
      <c r="R332" s="59" t="n">
        <f aca="false">I332-L332</f>
        <v>0</v>
      </c>
      <c r="S332" s="59" t="n">
        <v>0</v>
      </c>
      <c r="T332" s="60" t="n">
        <f aca="false">J332/E332-1</f>
        <v>0</v>
      </c>
      <c r="U332" s="58" t="s">
        <v>951</v>
      </c>
      <c r="V332" s="58"/>
      <c r="W332" s="88"/>
    </row>
    <row r="333" customFormat="false" ht="47.45" hidden="false" customHeight="false" outlineLevel="0" collapsed="false">
      <c r="A333" s="58" t="s">
        <v>972</v>
      </c>
      <c r="B333" s="58" t="s">
        <v>1071</v>
      </c>
      <c r="C333" s="58" t="s">
        <v>419</v>
      </c>
      <c r="D333" s="58" t="s">
        <v>998</v>
      </c>
      <c r="E333" s="59" t="n">
        <v>29.56</v>
      </c>
      <c r="F333" s="59" t="n">
        <v>2</v>
      </c>
      <c r="G333" s="59" t="n">
        <v>59.12</v>
      </c>
      <c r="H333" s="59" t="n">
        <v>2</v>
      </c>
      <c r="I333" s="59" t="n">
        <v>59.12</v>
      </c>
      <c r="J333" s="59" t="n">
        <f aca="false">L333/K333</f>
        <v>29.56</v>
      </c>
      <c r="K333" s="59" t="n">
        <v>2</v>
      </c>
      <c r="L333" s="59" t="n">
        <v>59.12</v>
      </c>
      <c r="M333" s="59" t="n">
        <v>2</v>
      </c>
      <c r="N333" s="59" t="n">
        <v>59.12</v>
      </c>
      <c r="O333" s="58" t="s">
        <v>998</v>
      </c>
      <c r="P333" s="58" t="s">
        <v>1072</v>
      </c>
      <c r="Q333" s="59" t="n">
        <f aca="false">H333-K333</f>
        <v>0</v>
      </c>
      <c r="R333" s="59" t="n">
        <f aca="false">I333-L333</f>
        <v>0</v>
      </c>
      <c r="S333" s="59" t="n">
        <v>0</v>
      </c>
      <c r="T333" s="60" t="n">
        <f aca="false">J333/E333-1</f>
        <v>0</v>
      </c>
      <c r="U333" s="58" t="s">
        <v>1050</v>
      </c>
      <c r="V333" s="58"/>
      <c r="W333" s="97"/>
    </row>
    <row r="334" customFormat="false" ht="31.2" hidden="false" customHeight="false" outlineLevel="0" collapsed="false">
      <c r="A334" s="58" t="s">
        <v>975</v>
      </c>
      <c r="B334" s="58" t="s">
        <v>1073</v>
      </c>
      <c r="C334" s="58" t="s">
        <v>419</v>
      </c>
      <c r="D334" s="58" t="s">
        <v>998</v>
      </c>
      <c r="E334" s="59" t="n">
        <v>1.3</v>
      </c>
      <c r="F334" s="59" t="n">
        <v>2</v>
      </c>
      <c r="G334" s="59" t="n">
        <v>2.6</v>
      </c>
      <c r="H334" s="59" t="n">
        <v>2</v>
      </c>
      <c r="I334" s="59" t="n">
        <v>2.6</v>
      </c>
      <c r="J334" s="59" t="n">
        <f aca="false">L334/K334</f>
        <v>0.92</v>
      </c>
      <c r="K334" s="59" t="n">
        <v>2</v>
      </c>
      <c r="L334" s="59" t="n">
        <v>1.84</v>
      </c>
      <c r="M334" s="59" t="n">
        <v>2</v>
      </c>
      <c r="N334" s="59" t="n">
        <v>1.84</v>
      </c>
      <c r="O334" s="58" t="s">
        <v>998</v>
      </c>
      <c r="P334" s="58" t="s">
        <v>1074</v>
      </c>
      <c r="Q334" s="59" t="n">
        <f aca="false">H334-K334</f>
        <v>0</v>
      </c>
      <c r="R334" s="59" t="n">
        <f aca="false">I334-L334</f>
        <v>0.76</v>
      </c>
      <c r="S334" s="59" t="n">
        <v>0.76</v>
      </c>
      <c r="T334" s="60" t="n">
        <f aca="false">J334/E334-1</f>
        <v>-0.292307692307692</v>
      </c>
      <c r="U334" s="58" t="s">
        <v>951</v>
      </c>
      <c r="V334" s="58"/>
      <c r="W334" s="29"/>
    </row>
    <row r="335" customFormat="false" ht="31.2" hidden="false" customHeight="false" outlineLevel="0" collapsed="false">
      <c r="A335" s="58" t="s">
        <v>978</v>
      </c>
      <c r="B335" s="58" t="s">
        <v>1075</v>
      </c>
      <c r="C335" s="58" t="s">
        <v>419</v>
      </c>
      <c r="D335" s="58" t="s">
        <v>998</v>
      </c>
      <c r="E335" s="59" t="n">
        <v>1.92</v>
      </c>
      <c r="F335" s="59" t="n">
        <v>10</v>
      </c>
      <c r="G335" s="59" t="n">
        <v>19.2</v>
      </c>
      <c r="H335" s="59" t="n">
        <v>10</v>
      </c>
      <c r="I335" s="59" t="n">
        <v>19.2</v>
      </c>
      <c r="J335" s="59" t="n">
        <f aca="false">L335/K335</f>
        <v>1.33</v>
      </c>
      <c r="K335" s="59" t="n">
        <v>10</v>
      </c>
      <c r="L335" s="59" t="n">
        <v>13.3</v>
      </c>
      <c r="M335" s="59" t="n">
        <v>10</v>
      </c>
      <c r="N335" s="59" t="n">
        <v>13.3</v>
      </c>
      <c r="O335" s="58" t="s">
        <v>998</v>
      </c>
      <c r="P335" s="58" t="s">
        <v>1076</v>
      </c>
      <c r="Q335" s="59" t="n">
        <f aca="false">H335-K335</f>
        <v>0</v>
      </c>
      <c r="R335" s="59" t="n">
        <f aca="false">I335-L335</f>
        <v>5.9</v>
      </c>
      <c r="S335" s="59" t="n">
        <v>5.9</v>
      </c>
      <c r="T335" s="60" t="n">
        <f aca="false">J335/E335-1</f>
        <v>-0.307291666666667</v>
      </c>
      <c r="U335" s="58" t="s">
        <v>1077</v>
      </c>
      <c r="V335" s="58"/>
      <c r="W335" s="97"/>
    </row>
    <row r="336" customFormat="false" ht="62.4" hidden="false" customHeight="false" outlineLevel="0" collapsed="false">
      <c r="A336" s="58" t="s">
        <v>981</v>
      </c>
      <c r="B336" s="58" t="s">
        <v>1078</v>
      </c>
      <c r="C336" s="58" t="s">
        <v>419</v>
      </c>
      <c r="D336" s="58" t="s">
        <v>998</v>
      </c>
      <c r="E336" s="59" t="n">
        <v>18.5</v>
      </c>
      <c r="F336" s="59" t="n">
        <v>5</v>
      </c>
      <c r="G336" s="59" t="n">
        <v>92.5</v>
      </c>
      <c r="H336" s="59" t="n">
        <v>5</v>
      </c>
      <c r="I336" s="59" t="n">
        <v>92.5</v>
      </c>
      <c r="J336" s="59" t="n">
        <f aca="false">L336/K336</f>
        <v>18.498</v>
      </c>
      <c r="K336" s="59" t="n">
        <v>5</v>
      </c>
      <c r="L336" s="59" t="n">
        <v>92.49</v>
      </c>
      <c r="M336" s="59" t="n">
        <v>5</v>
      </c>
      <c r="N336" s="59" t="n">
        <v>92.49</v>
      </c>
      <c r="O336" s="58" t="s">
        <v>998</v>
      </c>
      <c r="P336" s="58" t="s">
        <v>1079</v>
      </c>
      <c r="Q336" s="59" t="n">
        <f aca="false">H336-K336</f>
        <v>0</v>
      </c>
      <c r="R336" s="59" t="n">
        <f aca="false">I336-L336</f>
        <v>0.0100000000000051</v>
      </c>
      <c r="S336" s="59" t="n">
        <v>0.00999999999999446</v>
      </c>
      <c r="T336" s="60" t="n">
        <f aca="false">J336/E336-1</f>
        <v>-0.00010810810810824</v>
      </c>
      <c r="U336" s="58" t="s">
        <v>1080</v>
      </c>
      <c r="V336" s="58"/>
      <c r="W336" s="29"/>
    </row>
    <row r="337" customFormat="false" ht="32.8" hidden="false" customHeight="false" outlineLevel="0" collapsed="false">
      <c r="A337" s="58" t="s">
        <v>985</v>
      </c>
      <c r="B337" s="58" t="s">
        <v>1081</v>
      </c>
      <c r="C337" s="58" t="s">
        <v>419</v>
      </c>
      <c r="D337" s="58" t="s">
        <v>998</v>
      </c>
      <c r="E337" s="59" t="n">
        <v>5.44</v>
      </c>
      <c r="F337" s="59" t="n">
        <v>2</v>
      </c>
      <c r="G337" s="59" t="n">
        <v>10.88</v>
      </c>
      <c r="H337" s="59" t="n">
        <v>2</v>
      </c>
      <c r="I337" s="59" t="n">
        <v>10.88</v>
      </c>
      <c r="J337" s="59" t="n">
        <f aca="false">L337/K337</f>
        <v>9.23674</v>
      </c>
      <c r="K337" s="59" t="n">
        <v>2</v>
      </c>
      <c r="L337" s="59" t="n">
        <v>18.47348</v>
      </c>
      <c r="M337" s="59" t="n">
        <v>2</v>
      </c>
      <c r="N337" s="59" t="n">
        <v>18.47348</v>
      </c>
      <c r="O337" s="58" t="s">
        <v>998</v>
      </c>
      <c r="P337" s="58" t="s">
        <v>1082</v>
      </c>
      <c r="Q337" s="59" t="n">
        <f aca="false">H337-K337</f>
        <v>0</v>
      </c>
      <c r="R337" s="59" t="n">
        <f aca="false">I337-L337</f>
        <v>-7.59348</v>
      </c>
      <c r="S337" s="59"/>
      <c r="T337" s="60" t="n">
        <f aca="false">J337/E337-1</f>
        <v>0.697930147058823</v>
      </c>
      <c r="U337" s="58" t="s">
        <v>1083</v>
      </c>
      <c r="V337" s="58"/>
      <c r="W337" s="97"/>
    </row>
    <row r="338" customFormat="false" ht="62.4" hidden="false" customHeight="false" outlineLevel="0" collapsed="false">
      <c r="A338" s="58" t="s">
        <v>988</v>
      </c>
      <c r="B338" s="58" t="s">
        <v>1084</v>
      </c>
      <c r="C338" s="58" t="s">
        <v>419</v>
      </c>
      <c r="D338" s="58" t="s">
        <v>998</v>
      </c>
      <c r="E338" s="59" t="n">
        <v>6.75</v>
      </c>
      <c r="F338" s="59" t="n">
        <v>2</v>
      </c>
      <c r="G338" s="59" t="n">
        <v>13.5</v>
      </c>
      <c r="H338" s="59" t="n">
        <v>2</v>
      </c>
      <c r="I338" s="59" t="n">
        <v>13.5</v>
      </c>
      <c r="J338" s="59" t="n">
        <f aca="false">L338/K338</f>
        <v>6.75</v>
      </c>
      <c r="K338" s="59" t="n">
        <v>2</v>
      </c>
      <c r="L338" s="59" t="n">
        <v>13.5</v>
      </c>
      <c r="M338" s="59" t="n">
        <v>2</v>
      </c>
      <c r="N338" s="59" t="n">
        <v>13.5</v>
      </c>
      <c r="O338" s="58" t="s">
        <v>998</v>
      </c>
      <c r="P338" s="58" t="s">
        <v>1085</v>
      </c>
      <c r="Q338" s="59" t="n">
        <f aca="false">H338-K338</f>
        <v>0</v>
      </c>
      <c r="R338" s="59" t="n">
        <f aca="false">I338-L338</f>
        <v>0</v>
      </c>
      <c r="S338" s="59" t="n">
        <v>0</v>
      </c>
      <c r="T338" s="60" t="n">
        <f aca="false">J338/E338-1</f>
        <v>0</v>
      </c>
      <c r="U338" s="58" t="s">
        <v>951</v>
      </c>
      <c r="V338" s="58"/>
      <c r="W338" s="29"/>
    </row>
    <row r="339" customFormat="false" ht="31.2" hidden="false" customHeight="false" outlineLevel="0" collapsed="false">
      <c r="A339" s="58" t="s">
        <v>991</v>
      </c>
      <c r="B339" s="58" t="s">
        <v>1086</v>
      </c>
      <c r="C339" s="58" t="s">
        <v>419</v>
      </c>
      <c r="D339" s="58" t="s">
        <v>998</v>
      </c>
      <c r="E339" s="59" t="n">
        <v>4.45</v>
      </c>
      <c r="F339" s="59" t="n">
        <v>1</v>
      </c>
      <c r="G339" s="59" t="n">
        <v>4.45</v>
      </c>
      <c r="H339" s="59" t="n">
        <v>1</v>
      </c>
      <c r="I339" s="59" t="n">
        <v>4.45</v>
      </c>
      <c r="J339" s="59" t="n">
        <f aca="false">L339/K339</f>
        <v>4.45</v>
      </c>
      <c r="K339" s="59" t="n">
        <v>1</v>
      </c>
      <c r="L339" s="59" t="n">
        <v>4.45</v>
      </c>
      <c r="M339" s="59" t="n">
        <v>1</v>
      </c>
      <c r="N339" s="59" t="n">
        <v>4.45</v>
      </c>
      <c r="O339" s="58" t="s">
        <v>998</v>
      </c>
      <c r="P339" s="58" t="s">
        <v>1087</v>
      </c>
      <c r="Q339" s="59" t="n">
        <f aca="false">H339-K339</f>
        <v>0</v>
      </c>
      <c r="R339" s="59" t="n">
        <f aca="false">I339-L339</f>
        <v>0</v>
      </c>
      <c r="S339" s="59" t="n">
        <v>0</v>
      </c>
      <c r="T339" s="60" t="n">
        <f aca="false">J339/E339-1</f>
        <v>0</v>
      </c>
      <c r="U339" s="58" t="s">
        <v>951</v>
      </c>
      <c r="V339" s="58"/>
      <c r="W339" s="29"/>
    </row>
    <row r="340" customFormat="false" ht="93.6" hidden="false" customHeight="false" outlineLevel="0" collapsed="false">
      <c r="A340" s="58" t="s">
        <v>996</v>
      </c>
      <c r="B340" s="58" t="s">
        <v>1088</v>
      </c>
      <c r="C340" s="58" t="s">
        <v>419</v>
      </c>
      <c r="D340" s="58" t="s">
        <v>998</v>
      </c>
      <c r="E340" s="59" t="n">
        <v>32.27</v>
      </c>
      <c r="F340" s="59" t="n">
        <v>1</v>
      </c>
      <c r="G340" s="59" t="n">
        <v>32.27</v>
      </c>
      <c r="H340" s="59" t="n">
        <v>1</v>
      </c>
      <c r="I340" s="59" t="n">
        <v>32.27</v>
      </c>
      <c r="J340" s="59" t="n">
        <f aca="false">L340/K340</f>
        <v>32.27</v>
      </c>
      <c r="K340" s="59" t="n">
        <v>1</v>
      </c>
      <c r="L340" s="59" t="n">
        <v>32.27</v>
      </c>
      <c r="M340" s="59" t="n">
        <v>1</v>
      </c>
      <c r="N340" s="59" t="n">
        <v>32.27</v>
      </c>
      <c r="O340" s="58" t="s">
        <v>998</v>
      </c>
      <c r="P340" s="58" t="s">
        <v>1089</v>
      </c>
      <c r="Q340" s="59" t="n">
        <f aca="false">H340-K340</f>
        <v>0</v>
      </c>
      <c r="R340" s="59" t="n">
        <f aca="false">I340-L340</f>
        <v>0</v>
      </c>
      <c r="S340" s="59" t="n">
        <v>0</v>
      </c>
      <c r="T340" s="60" t="n">
        <f aca="false">J340/E340-1</f>
        <v>0</v>
      </c>
      <c r="U340" s="58" t="s">
        <v>1090</v>
      </c>
      <c r="V340" s="58"/>
      <c r="W340" s="29"/>
    </row>
    <row r="341" customFormat="false" ht="62.4" hidden="false" customHeight="false" outlineLevel="0" collapsed="false">
      <c r="A341" s="58" t="s">
        <v>1000</v>
      </c>
      <c r="B341" s="58" t="s">
        <v>1091</v>
      </c>
      <c r="C341" s="58" t="s">
        <v>419</v>
      </c>
      <c r="D341" s="58" t="s">
        <v>998</v>
      </c>
      <c r="E341" s="59" t="n">
        <v>8</v>
      </c>
      <c r="F341" s="59" t="n">
        <v>4</v>
      </c>
      <c r="G341" s="59" t="n">
        <v>32</v>
      </c>
      <c r="H341" s="59" t="n">
        <v>4</v>
      </c>
      <c r="I341" s="59" t="n">
        <v>32</v>
      </c>
      <c r="J341" s="59" t="n">
        <f aca="false">L341/K341</f>
        <v>8</v>
      </c>
      <c r="K341" s="59" t="n">
        <v>4</v>
      </c>
      <c r="L341" s="59" t="n">
        <v>32</v>
      </c>
      <c r="M341" s="59" t="n">
        <v>4</v>
      </c>
      <c r="N341" s="59" t="n">
        <v>32</v>
      </c>
      <c r="O341" s="58" t="s">
        <v>998</v>
      </c>
      <c r="P341" s="58" t="s">
        <v>1092</v>
      </c>
      <c r="Q341" s="59" t="n">
        <f aca="false">H341-K341</f>
        <v>0</v>
      </c>
      <c r="R341" s="59" t="n">
        <f aca="false">I341-L341</f>
        <v>0</v>
      </c>
      <c r="S341" s="59" t="n">
        <v>0</v>
      </c>
      <c r="T341" s="60" t="n">
        <f aca="false">J341/E341-1</f>
        <v>0</v>
      </c>
      <c r="U341" s="58" t="s">
        <v>951</v>
      </c>
      <c r="V341" s="58"/>
      <c r="W341" s="29"/>
    </row>
    <row r="342" customFormat="false" ht="62.4" hidden="false" customHeight="false" outlineLevel="0" collapsed="false">
      <c r="A342" s="58" t="s">
        <v>1003</v>
      </c>
      <c r="B342" s="58" t="s">
        <v>1093</v>
      </c>
      <c r="C342" s="58" t="s">
        <v>419</v>
      </c>
      <c r="D342" s="58" t="s">
        <v>998</v>
      </c>
      <c r="E342" s="59" t="n">
        <v>7.2</v>
      </c>
      <c r="F342" s="59" t="n">
        <v>4</v>
      </c>
      <c r="G342" s="59" t="n">
        <v>28.8</v>
      </c>
      <c r="H342" s="59" t="n">
        <v>4</v>
      </c>
      <c r="I342" s="59" t="n">
        <v>28.8</v>
      </c>
      <c r="J342" s="59" t="n">
        <f aca="false">L342/K342</f>
        <v>7.2</v>
      </c>
      <c r="K342" s="59" t="n">
        <v>4</v>
      </c>
      <c r="L342" s="59" t="n">
        <v>28.8</v>
      </c>
      <c r="M342" s="59" t="n">
        <v>4</v>
      </c>
      <c r="N342" s="59" t="n">
        <v>28.8</v>
      </c>
      <c r="O342" s="58" t="s">
        <v>998</v>
      </c>
      <c r="P342" s="58" t="s">
        <v>1092</v>
      </c>
      <c r="Q342" s="59" t="n">
        <f aca="false">H342-K342</f>
        <v>0</v>
      </c>
      <c r="R342" s="59" t="n">
        <f aca="false">I342-L342</f>
        <v>0</v>
      </c>
      <c r="S342" s="59" t="n">
        <v>0</v>
      </c>
      <c r="T342" s="60" t="n">
        <f aca="false">J342/E342-1</f>
        <v>0</v>
      </c>
      <c r="U342" s="58" t="s">
        <v>951</v>
      </c>
      <c r="V342" s="58"/>
      <c r="W342" s="29"/>
    </row>
    <row r="343" customFormat="false" ht="62.4" hidden="false" customHeight="false" outlineLevel="0" collapsed="false">
      <c r="A343" s="58" t="s">
        <v>1006</v>
      </c>
      <c r="B343" s="58" t="s">
        <v>1094</v>
      </c>
      <c r="C343" s="58" t="s">
        <v>419</v>
      </c>
      <c r="D343" s="58" t="s">
        <v>998</v>
      </c>
      <c r="E343" s="59" t="n">
        <v>229.9</v>
      </c>
      <c r="F343" s="59" t="n">
        <v>1</v>
      </c>
      <c r="G343" s="59" t="n">
        <v>229.9</v>
      </c>
      <c r="H343" s="59" t="n">
        <v>1</v>
      </c>
      <c r="I343" s="59" t="n">
        <v>229.9</v>
      </c>
      <c r="J343" s="59" t="n">
        <f aca="false">L343/K343</f>
        <v>227.3</v>
      </c>
      <c r="K343" s="59" t="n">
        <v>1</v>
      </c>
      <c r="L343" s="59" t="n">
        <v>227.3</v>
      </c>
      <c r="M343" s="59" t="n">
        <v>1</v>
      </c>
      <c r="N343" s="59" t="n">
        <v>227.3</v>
      </c>
      <c r="O343" s="58" t="s">
        <v>998</v>
      </c>
      <c r="P343" s="94" t="s">
        <v>1095</v>
      </c>
      <c r="Q343" s="59" t="n">
        <f aca="false">H343-K343</f>
        <v>0</v>
      </c>
      <c r="R343" s="59" t="n">
        <f aca="false">I343-L343</f>
        <v>2.59999999999999</v>
      </c>
      <c r="S343" s="59" t="n">
        <v>2.59999999999999</v>
      </c>
      <c r="T343" s="60" t="n">
        <f aca="false">J343/E343-1</f>
        <v>-0.0113092648977816</v>
      </c>
      <c r="U343" s="58" t="s">
        <v>1038</v>
      </c>
      <c r="V343" s="58"/>
      <c r="W343" s="98"/>
    </row>
    <row r="344" customFormat="false" ht="47.45" hidden="false" customHeight="false" outlineLevel="0" collapsed="false">
      <c r="A344" s="58" t="s">
        <v>1010</v>
      </c>
      <c r="B344" s="58" t="s">
        <v>1096</v>
      </c>
      <c r="C344" s="58" t="s">
        <v>419</v>
      </c>
      <c r="D344" s="58" t="s">
        <v>998</v>
      </c>
      <c r="E344" s="59" t="n">
        <v>14.17</v>
      </c>
      <c r="F344" s="59" t="n">
        <v>1</v>
      </c>
      <c r="G344" s="59" t="n">
        <v>14.17</v>
      </c>
      <c r="H344" s="59" t="n">
        <v>1</v>
      </c>
      <c r="I344" s="59" t="n">
        <v>14.17</v>
      </c>
      <c r="J344" s="59" t="n">
        <f aca="false">L344/K344</f>
        <v>13.63</v>
      </c>
      <c r="K344" s="59" t="n">
        <v>1</v>
      </c>
      <c r="L344" s="59" t="n">
        <v>13.63</v>
      </c>
      <c r="M344" s="59" t="n">
        <v>1</v>
      </c>
      <c r="N344" s="59" t="n">
        <v>13.63</v>
      </c>
      <c r="O344" s="58" t="s">
        <v>998</v>
      </c>
      <c r="P344" s="58" t="s">
        <v>1097</v>
      </c>
      <c r="Q344" s="59" t="n">
        <f aca="false">H344-K344</f>
        <v>0</v>
      </c>
      <c r="R344" s="59" t="n">
        <f aca="false">I344-L344</f>
        <v>0.539999999999999</v>
      </c>
      <c r="S344" s="59" t="n">
        <v>0.539999999999999</v>
      </c>
      <c r="T344" s="60" t="n">
        <f aca="false">J344/E344-1</f>
        <v>-0.0381086803105151</v>
      </c>
      <c r="U344" s="58" t="s">
        <v>1098</v>
      </c>
      <c r="V344" s="58"/>
      <c r="W344" s="29"/>
    </row>
    <row r="345" customFormat="false" ht="47.45" hidden="false" customHeight="false" outlineLevel="0" collapsed="false">
      <c r="A345" s="58" t="s">
        <v>1013</v>
      </c>
      <c r="B345" s="58" t="s">
        <v>1099</v>
      </c>
      <c r="C345" s="58" t="s">
        <v>419</v>
      </c>
      <c r="D345" s="58" t="s">
        <v>998</v>
      </c>
      <c r="E345" s="59" t="n">
        <v>12.6</v>
      </c>
      <c r="F345" s="59" t="n">
        <v>3</v>
      </c>
      <c r="G345" s="59" t="n">
        <v>37.8</v>
      </c>
      <c r="H345" s="59" t="n">
        <v>3</v>
      </c>
      <c r="I345" s="59" t="n">
        <v>37.8</v>
      </c>
      <c r="J345" s="59" t="n">
        <f aca="false">L345/K345</f>
        <v>12.6</v>
      </c>
      <c r="K345" s="59" t="n">
        <v>3</v>
      </c>
      <c r="L345" s="59" t="n">
        <v>37.8</v>
      </c>
      <c r="M345" s="59" t="n">
        <v>3</v>
      </c>
      <c r="N345" s="59" t="n">
        <v>37.8</v>
      </c>
      <c r="O345" s="58" t="s">
        <v>998</v>
      </c>
      <c r="P345" s="58" t="s">
        <v>1100</v>
      </c>
      <c r="Q345" s="59" t="n">
        <f aca="false">H345-K345</f>
        <v>0</v>
      </c>
      <c r="R345" s="59" t="n">
        <f aca="false">I345-L345</f>
        <v>0</v>
      </c>
      <c r="S345" s="59" t="n">
        <v>0</v>
      </c>
      <c r="T345" s="60" t="n">
        <f aca="false">J345/E345-1</f>
        <v>0</v>
      </c>
      <c r="U345" s="58" t="s">
        <v>951</v>
      </c>
      <c r="V345" s="58"/>
      <c r="W345" s="29"/>
    </row>
    <row r="346" customFormat="false" ht="47.45" hidden="false" customHeight="false" outlineLevel="0" collapsed="false">
      <c r="A346" s="58" t="s">
        <v>1101</v>
      </c>
      <c r="B346" s="58" t="s">
        <v>1102</v>
      </c>
      <c r="C346" s="58" t="s">
        <v>419</v>
      </c>
      <c r="D346" s="58" t="s">
        <v>998</v>
      </c>
      <c r="E346" s="59" t="n">
        <v>13.07</v>
      </c>
      <c r="F346" s="59" t="n">
        <v>1</v>
      </c>
      <c r="G346" s="59" t="n">
        <v>13.07</v>
      </c>
      <c r="H346" s="59" t="n">
        <v>1</v>
      </c>
      <c r="I346" s="59" t="n">
        <v>13.07</v>
      </c>
      <c r="J346" s="59" t="n">
        <f aca="false">L346/K346</f>
        <v>13.05</v>
      </c>
      <c r="K346" s="59" t="n">
        <v>1</v>
      </c>
      <c r="L346" s="59" t="n">
        <v>13.05</v>
      </c>
      <c r="M346" s="59" t="n">
        <v>1</v>
      </c>
      <c r="N346" s="59" t="n">
        <v>13.05</v>
      </c>
      <c r="O346" s="58" t="s">
        <v>998</v>
      </c>
      <c r="P346" s="58" t="s">
        <v>1103</v>
      </c>
      <c r="Q346" s="59" t="n">
        <f aca="false">H346-K346</f>
        <v>0</v>
      </c>
      <c r="R346" s="59" t="n">
        <f aca="false">I346-L346</f>
        <v>0.0199999999999996</v>
      </c>
      <c r="S346" s="59" t="n">
        <v>0.0199999999999996</v>
      </c>
      <c r="T346" s="60" t="n">
        <f aca="false">J346/E346-1</f>
        <v>-0.00153022188217289</v>
      </c>
      <c r="U346" s="58" t="s">
        <v>1062</v>
      </c>
      <c r="V346" s="58"/>
      <c r="W346" s="29"/>
    </row>
    <row r="347" customFormat="false" ht="93.6" hidden="false" customHeight="false" outlineLevel="0" collapsed="false">
      <c r="A347" s="58" t="s">
        <v>1104</v>
      </c>
      <c r="B347" s="58" t="s">
        <v>1105</v>
      </c>
      <c r="C347" s="58" t="s">
        <v>419</v>
      </c>
      <c r="D347" s="58" t="s">
        <v>655</v>
      </c>
      <c r="E347" s="59" t="n">
        <v>8</v>
      </c>
      <c r="F347" s="59" t="n">
        <v>1</v>
      </c>
      <c r="G347" s="59" t="n">
        <v>8</v>
      </c>
      <c r="H347" s="59" t="n">
        <v>1</v>
      </c>
      <c r="I347" s="59" t="n">
        <v>8</v>
      </c>
      <c r="J347" s="59" t="n">
        <f aca="false">L347/K347</f>
        <v>8</v>
      </c>
      <c r="K347" s="59" t="n">
        <v>1</v>
      </c>
      <c r="L347" s="59" t="n">
        <v>8</v>
      </c>
      <c r="M347" s="59" t="n">
        <v>1</v>
      </c>
      <c r="N347" s="59" t="n">
        <v>8</v>
      </c>
      <c r="O347" s="58" t="s">
        <v>655</v>
      </c>
      <c r="P347" s="58" t="s">
        <v>1106</v>
      </c>
      <c r="Q347" s="59" t="n">
        <f aca="false">H347-K347</f>
        <v>0</v>
      </c>
      <c r="R347" s="59" t="n">
        <f aca="false">I347-L347</f>
        <v>0</v>
      </c>
      <c r="S347" s="59" t="n">
        <v>0</v>
      </c>
      <c r="T347" s="60" t="n">
        <f aca="false">J347/E347-1</f>
        <v>0</v>
      </c>
      <c r="U347" s="58" t="s">
        <v>905</v>
      </c>
      <c r="V347" s="58"/>
      <c r="W347" s="29"/>
    </row>
    <row r="348" customFormat="false" ht="360.9" hidden="false" customHeight="false" outlineLevel="0" collapsed="false">
      <c r="A348" s="58" t="s">
        <v>1107</v>
      </c>
      <c r="B348" s="58" t="s">
        <v>1108</v>
      </c>
      <c r="C348" s="58" t="s">
        <v>419</v>
      </c>
      <c r="D348" s="58" t="s">
        <v>998</v>
      </c>
      <c r="E348" s="59" t="n">
        <v>2.63</v>
      </c>
      <c r="F348" s="59" t="n">
        <v>25</v>
      </c>
      <c r="G348" s="59" t="n">
        <v>65.75</v>
      </c>
      <c r="H348" s="59" t="n">
        <v>25</v>
      </c>
      <c r="I348" s="59" t="n">
        <v>65.75</v>
      </c>
      <c r="J348" s="59" t="n">
        <f aca="false">L348/K348</f>
        <v>2.63</v>
      </c>
      <c r="K348" s="59" t="n">
        <v>25</v>
      </c>
      <c r="L348" s="59" t="n">
        <v>65.75</v>
      </c>
      <c r="M348" s="59" t="n">
        <v>25</v>
      </c>
      <c r="N348" s="59" t="n">
        <v>65.75</v>
      </c>
      <c r="O348" s="58" t="s">
        <v>998</v>
      </c>
      <c r="P348" s="58" t="s">
        <v>1109</v>
      </c>
      <c r="Q348" s="59" t="n">
        <f aca="false">H348-K348</f>
        <v>0</v>
      </c>
      <c r="R348" s="59" t="n">
        <f aca="false">I348-L348</f>
        <v>0</v>
      </c>
      <c r="S348" s="59" t="n">
        <v>0</v>
      </c>
      <c r="T348" s="60" t="n">
        <f aca="false">J348/E348-1</f>
        <v>0</v>
      </c>
      <c r="U348" s="58" t="s">
        <v>951</v>
      </c>
      <c r="V348" s="58"/>
      <c r="W348" s="29"/>
    </row>
    <row r="349" customFormat="false" ht="32.8" hidden="false" customHeight="false" outlineLevel="0" collapsed="false">
      <c r="A349" s="58" t="s">
        <v>1110</v>
      </c>
      <c r="B349" s="58" t="s">
        <v>1111</v>
      </c>
      <c r="C349" s="58" t="s">
        <v>419</v>
      </c>
      <c r="D349" s="58" t="s">
        <v>998</v>
      </c>
      <c r="E349" s="59" t="n">
        <v>108.7</v>
      </c>
      <c r="F349" s="59" t="n">
        <v>1</v>
      </c>
      <c r="G349" s="59" t="n">
        <v>108.7</v>
      </c>
      <c r="H349" s="59" t="n">
        <v>1</v>
      </c>
      <c r="I349" s="59" t="n">
        <v>108.7</v>
      </c>
      <c r="J349" s="59" t="n">
        <f aca="false">L349/K349</f>
        <v>120</v>
      </c>
      <c r="K349" s="59" t="n">
        <v>1</v>
      </c>
      <c r="L349" s="59" t="n">
        <v>120</v>
      </c>
      <c r="M349" s="59" t="n">
        <v>1</v>
      </c>
      <c r="N349" s="59" t="n">
        <v>120</v>
      </c>
      <c r="O349" s="58" t="s">
        <v>998</v>
      </c>
      <c r="P349" s="94" t="s">
        <v>1112</v>
      </c>
      <c r="Q349" s="59" t="n">
        <f aca="false">H349-K349</f>
        <v>0</v>
      </c>
      <c r="R349" s="59" t="n">
        <f aca="false">I349-L349</f>
        <v>-11.3</v>
      </c>
      <c r="S349" s="59"/>
      <c r="T349" s="60" t="n">
        <f aca="false">J349/E349-1</f>
        <v>0.103955841766329</v>
      </c>
      <c r="U349" s="58" t="s">
        <v>1113</v>
      </c>
      <c r="V349" s="58"/>
      <c r="W349" s="88"/>
    </row>
    <row r="350" customFormat="false" ht="195.35" hidden="false" customHeight="false" outlineLevel="0" collapsed="false">
      <c r="A350" s="58" t="s">
        <v>1114</v>
      </c>
      <c r="B350" s="58" t="s">
        <v>1115</v>
      </c>
      <c r="C350" s="58" t="s">
        <v>419</v>
      </c>
      <c r="D350" s="58" t="s">
        <v>998</v>
      </c>
      <c r="E350" s="59" t="n">
        <v>7.32</v>
      </c>
      <c r="F350" s="59" t="n">
        <v>30</v>
      </c>
      <c r="G350" s="59" t="n">
        <v>219.6</v>
      </c>
      <c r="H350" s="59" t="n">
        <v>30</v>
      </c>
      <c r="I350" s="59" t="n">
        <v>219.6</v>
      </c>
      <c r="J350" s="59" t="n">
        <f aca="false">L350/K350</f>
        <v>7.32</v>
      </c>
      <c r="K350" s="59" t="n">
        <v>30</v>
      </c>
      <c r="L350" s="59" t="n">
        <v>219.6</v>
      </c>
      <c r="M350" s="59" t="n">
        <v>30</v>
      </c>
      <c r="N350" s="59" t="n">
        <v>219.6</v>
      </c>
      <c r="O350" s="58" t="s">
        <v>998</v>
      </c>
      <c r="P350" s="99" t="s">
        <v>1116</v>
      </c>
      <c r="Q350" s="59" t="n">
        <f aca="false">H350-K350</f>
        <v>0</v>
      </c>
      <c r="R350" s="59" t="n">
        <f aca="false">I350-L350</f>
        <v>0</v>
      </c>
      <c r="S350" s="59" t="n">
        <v>0</v>
      </c>
      <c r="T350" s="60" t="n">
        <f aca="false">J350/E350-1</f>
        <v>0</v>
      </c>
      <c r="U350" s="58" t="s">
        <v>1080</v>
      </c>
      <c r="V350" s="58"/>
    </row>
    <row r="351" customFormat="false" ht="282.2" hidden="false" customHeight="false" outlineLevel="0" collapsed="false">
      <c r="A351" s="58" t="s">
        <v>1117</v>
      </c>
      <c r="B351" s="58" t="s">
        <v>1118</v>
      </c>
      <c r="C351" s="58" t="s">
        <v>419</v>
      </c>
      <c r="D351" s="58" t="s">
        <v>1119</v>
      </c>
      <c r="E351" s="59" t="n">
        <v>454.73</v>
      </c>
      <c r="F351" s="59" t="n">
        <v>1</v>
      </c>
      <c r="G351" s="59" t="n">
        <v>454.73</v>
      </c>
      <c r="H351" s="59" t="n">
        <v>1</v>
      </c>
      <c r="I351" s="59" t="n">
        <v>454.73</v>
      </c>
      <c r="J351" s="59" t="n">
        <f aca="false">L351/K351</f>
        <v>461.23874</v>
      </c>
      <c r="K351" s="59" t="n">
        <v>1</v>
      </c>
      <c r="L351" s="59" t="n">
        <v>461.23874</v>
      </c>
      <c r="M351" s="59" t="n">
        <v>1</v>
      </c>
      <c r="N351" s="59" t="n">
        <v>461.23874</v>
      </c>
      <c r="O351" s="58" t="s">
        <v>1119</v>
      </c>
      <c r="P351" s="58" t="s">
        <v>1120</v>
      </c>
      <c r="Q351" s="59" t="n">
        <f aca="false">H351-K351</f>
        <v>0</v>
      </c>
      <c r="R351" s="59" t="n">
        <f aca="false">I351-L351</f>
        <v>-6.50873999999999</v>
      </c>
      <c r="S351" s="59" t="n">
        <v>-6.50873999999999</v>
      </c>
      <c r="T351" s="60" t="n">
        <f aca="false">J351/E351-1</f>
        <v>0.0143134167527983</v>
      </c>
      <c r="U351" s="58" t="s">
        <v>1121</v>
      </c>
      <c r="V351" s="58"/>
    </row>
    <row r="352" customFormat="false" ht="282.2" hidden="false" customHeight="false" outlineLevel="0" collapsed="false">
      <c r="A352" s="58" t="s">
        <v>1122</v>
      </c>
      <c r="B352" s="58" t="s">
        <v>1123</v>
      </c>
      <c r="C352" s="58" t="s">
        <v>419</v>
      </c>
      <c r="D352" s="58" t="s">
        <v>1124</v>
      </c>
      <c r="E352" s="59" t="n">
        <v>510.12</v>
      </c>
      <c r="F352" s="59" t="n">
        <v>1</v>
      </c>
      <c r="G352" s="59" t="n">
        <v>510.12</v>
      </c>
      <c r="H352" s="59" t="n">
        <v>1</v>
      </c>
      <c r="I352" s="59" t="n">
        <v>510.12</v>
      </c>
      <c r="J352" s="59" t="n">
        <f aca="false">L352/K352</f>
        <v>509.32728</v>
      </c>
      <c r="K352" s="59" t="n">
        <v>1</v>
      </c>
      <c r="L352" s="59" t="n">
        <f aca="false">512.83817-3.51089</f>
        <v>509.32728</v>
      </c>
      <c r="M352" s="59" t="n">
        <v>1</v>
      </c>
      <c r="N352" s="59" t="n">
        <f aca="false">512.83817-3.51089</f>
        <v>509.32728</v>
      </c>
      <c r="O352" s="58" t="s">
        <v>1124</v>
      </c>
      <c r="P352" s="58" t="s">
        <v>1125</v>
      </c>
      <c r="Q352" s="59" t="n">
        <f aca="false">H352-K352</f>
        <v>0</v>
      </c>
      <c r="R352" s="59" t="n">
        <f aca="false">I352-L352</f>
        <v>0.792720000000031</v>
      </c>
      <c r="S352" s="59" t="n">
        <v>0.792720000000031</v>
      </c>
      <c r="T352" s="60" t="n">
        <f aca="false">J352/E352-1</f>
        <v>-0.00155398729710665</v>
      </c>
      <c r="U352" s="58" t="s">
        <v>1121</v>
      </c>
      <c r="V352" s="58"/>
    </row>
    <row r="353" customFormat="false" ht="20.1" hidden="false" customHeight="true" outlineLevel="0" collapsed="false">
      <c r="A353" s="56" t="s">
        <v>1126</v>
      </c>
      <c r="B353" s="56"/>
      <c r="C353" s="56"/>
      <c r="D353" s="56"/>
      <c r="E353" s="56"/>
      <c r="F353" s="56"/>
      <c r="G353" s="80" t="n">
        <f aca="false">SUM(G324:G352)</f>
        <v>4418.65</v>
      </c>
      <c r="H353" s="80"/>
      <c r="I353" s="80" t="n">
        <f aca="false">SUM(I324:I352)</f>
        <v>4418.65</v>
      </c>
      <c r="J353" s="80"/>
      <c r="K353" s="80"/>
      <c r="L353" s="80" t="n">
        <f aca="false">SUM(L324:L352)</f>
        <v>4502.5695</v>
      </c>
      <c r="M353" s="80"/>
      <c r="N353" s="80" t="n">
        <f aca="false">SUM(N324:N352)</f>
        <v>4502.5695</v>
      </c>
      <c r="O353" s="81"/>
      <c r="P353" s="82"/>
      <c r="Q353" s="82"/>
      <c r="R353" s="80" t="n">
        <f aca="false">SUM(R324:R352)</f>
        <v>-83.9195</v>
      </c>
      <c r="S353" s="80" t="n">
        <f aca="false">SUM(S324:S352)</f>
        <v>-23.0760199999999</v>
      </c>
      <c r="T353" s="84"/>
      <c r="U353" s="84"/>
      <c r="V353" s="84"/>
    </row>
    <row r="354" s="57" customFormat="true" ht="19.35" hidden="false" customHeight="false" outlineLevel="0" collapsed="false">
      <c r="A354" s="56" t="s">
        <v>1127</v>
      </c>
      <c r="B354" s="56"/>
      <c r="C354" s="56"/>
      <c r="D354" s="56"/>
      <c r="E354" s="56"/>
      <c r="F354" s="56"/>
      <c r="G354" s="100" t="n">
        <f aca="false">G353+G322+G314+G308+G284+G274+G254-0.01</f>
        <v>362696.9369</v>
      </c>
      <c r="H354" s="100"/>
      <c r="I354" s="100" t="n">
        <f aca="false">I353+I322+I314+I308+I284+I274+I254</f>
        <v>362696.94417</v>
      </c>
      <c r="J354" s="101"/>
      <c r="K354" s="101"/>
      <c r="L354" s="101" t="n">
        <f aca="false">L353+L322+L314+L308+L284+L274+L254</f>
        <v>356305.821808</v>
      </c>
      <c r="M354" s="101"/>
      <c r="N354" s="101" t="n">
        <f aca="false">N353+N322+N314+N308+N284+N274+N254</f>
        <v>356305.821808</v>
      </c>
      <c r="O354" s="102"/>
      <c r="P354" s="102"/>
      <c r="Q354" s="103"/>
      <c r="R354" s="104" t="n">
        <f aca="false">I354-L354</f>
        <v>6391.12236199994</v>
      </c>
      <c r="S354" s="101" t="n">
        <f aca="false">S353+S322+S314+S308+S284+S274+S254</f>
        <v>6479.96353200001</v>
      </c>
      <c r="T354" s="103"/>
      <c r="U354" s="103"/>
      <c r="V354" s="105"/>
      <c r="W354" s="72"/>
      <c r="AMJ354" s="21"/>
    </row>
    <row r="355" customFormat="false" ht="42.95" hidden="false" customHeight="true" outlineLevel="0" collapsed="false">
      <c r="A355" s="22"/>
      <c r="B355" s="22"/>
      <c r="C355" s="22"/>
      <c r="D355" s="22"/>
      <c r="E355" s="22"/>
      <c r="F355" s="27"/>
      <c r="G355" s="31"/>
      <c r="H355" s="31"/>
      <c r="I355" s="31"/>
      <c r="J355" s="27"/>
      <c r="K355" s="27"/>
      <c r="L355" s="27"/>
      <c r="M355" s="27"/>
      <c r="N355" s="27"/>
      <c r="O355" s="27"/>
      <c r="P355" s="27"/>
      <c r="Q355" s="27"/>
      <c r="R355" s="27"/>
      <c r="S355" s="106"/>
      <c r="T355" s="27"/>
      <c r="U355" s="27"/>
      <c r="V355" s="27"/>
    </row>
    <row r="356" customFormat="false" ht="19.35" hidden="false" customHeight="true" outlineLevel="0" collapsed="false">
      <c r="A356" s="27"/>
      <c r="B356" s="20" t="s">
        <v>26</v>
      </c>
      <c r="C356" s="20"/>
      <c r="D356" s="20"/>
      <c r="G356" s="22" t="s">
        <v>27</v>
      </c>
      <c r="H356" s="22"/>
      <c r="I356" s="22"/>
      <c r="J356" s="22" t="s">
        <v>28</v>
      </c>
      <c r="K356" s="22"/>
      <c r="L356" s="22"/>
      <c r="M356" s="22"/>
      <c r="N356" s="27"/>
      <c r="O356" s="27"/>
      <c r="P356" s="27"/>
      <c r="Q356" s="27"/>
      <c r="R356" s="27"/>
      <c r="S356" s="106"/>
      <c r="T356" s="27"/>
      <c r="U356" s="27"/>
      <c r="V356" s="27"/>
    </row>
    <row r="357" customFormat="false" ht="15" hidden="false" customHeight="true" outlineLevel="0" collapsed="false">
      <c r="A357" s="27"/>
      <c r="B357" s="27"/>
      <c r="G357" s="29" t="s">
        <v>29</v>
      </c>
      <c r="H357" s="29"/>
      <c r="I357" s="29"/>
      <c r="J357" s="29"/>
      <c r="K357" s="29"/>
      <c r="L357" s="29"/>
      <c r="M357" s="27"/>
      <c r="N357" s="27"/>
      <c r="O357" s="27"/>
      <c r="P357" s="27"/>
      <c r="Q357" s="27"/>
      <c r="R357" s="27"/>
      <c r="S357" s="106"/>
      <c r="T357" s="27"/>
      <c r="U357" s="27"/>
      <c r="V357" s="27"/>
    </row>
    <row r="358" customFormat="false" ht="15" hidden="false" customHeight="true" outlineLevel="0" collapsed="false">
      <c r="A358" s="27"/>
      <c r="B358" s="30"/>
      <c r="C358" s="27"/>
      <c r="D358" s="27"/>
      <c r="E358" s="27"/>
      <c r="F358" s="27"/>
      <c r="G358" s="31"/>
      <c r="H358" s="31"/>
      <c r="I358" s="31"/>
      <c r="J358" s="27"/>
      <c r="K358" s="27"/>
      <c r="L358" s="27"/>
      <c r="M358" s="27"/>
      <c r="N358" s="27"/>
      <c r="O358" s="27"/>
      <c r="P358" s="27"/>
      <c r="Q358" s="27"/>
      <c r="R358" s="27"/>
      <c r="S358" s="106"/>
      <c r="T358" s="27"/>
      <c r="U358" s="27"/>
      <c r="V358" s="27"/>
    </row>
    <row r="359" customFormat="false" ht="15" hidden="false" customHeight="true" outlineLevel="0" collapsed="false">
      <c r="A359" s="27"/>
      <c r="B359" s="107" t="s">
        <v>30</v>
      </c>
      <c r="C359" s="107"/>
      <c r="D359" s="107"/>
      <c r="E359" s="108"/>
      <c r="F359" s="27"/>
      <c r="G359" s="31"/>
      <c r="H359" s="31"/>
      <c r="I359" s="31"/>
      <c r="J359" s="27"/>
      <c r="K359" s="27"/>
      <c r="L359" s="27"/>
      <c r="M359" s="27"/>
      <c r="N359" s="27"/>
      <c r="O359" s="27"/>
      <c r="P359" s="27"/>
      <c r="Q359" s="27"/>
      <c r="R359" s="27"/>
      <c r="S359" s="106"/>
      <c r="T359" s="27"/>
      <c r="U359" s="27"/>
      <c r="V359" s="27"/>
    </row>
    <row r="360" customFormat="false" ht="15" hidden="false" customHeight="true" outlineLevel="0" collapsed="false">
      <c r="A360" s="27"/>
      <c r="B360" s="27"/>
      <c r="C360" s="27"/>
      <c r="D360" s="27"/>
      <c r="E360" s="27"/>
      <c r="F360" s="27"/>
      <c r="G360" s="31"/>
      <c r="H360" s="31"/>
      <c r="I360" s="31"/>
      <c r="J360" s="27"/>
      <c r="K360" s="27"/>
      <c r="L360" s="27"/>
      <c r="M360" s="27"/>
      <c r="N360" s="27"/>
      <c r="O360" s="27"/>
      <c r="P360" s="27"/>
      <c r="Q360" s="27"/>
      <c r="R360" s="27"/>
      <c r="S360" s="106"/>
      <c r="T360" s="27"/>
      <c r="U360" s="27"/>
      <c r="V360" s="27"/>
    </row>
    <row r="361" customFormat="false" ht="15" hidden="false" customHeight="true" outlineLevel="0" collapsed="false">
      <c r="A361" s="27"/>
      <c r="B361" s="30"/>
      <c r="C361" s="27"/>
      <c r="D361" s="27"/>
      <c r="E361" s="27"/>
      <c r="F361" s="27"/>
      <c r="G361" s="31"/>
      <c r="H361" s="31"/>
      <c r="I361" s="31"/>
      <c r="J361" s="27"/>
      <c r="K361" s="27"/>
      <c r="L361" s="27"/>
      <c r="M361" s="27"/>
      <c r="N361" s="27"/>
      <c r="O361" s="27"/>
      <c r="P361" s="27"/>
      <c r="Q361" s="27"/>
      <c r="R361" s="27"/>
      <c r="S361" s="106"/>
      <c r="T361" s="27"/>
      <c r="U361" s="27"/>
      <c r="V361" s="27"/>
    </row>
    <row r="362" customFormat="false" ht="15" hidden="false" customHeight="true" outlineLevel="0" collapsed="false">
      <c r="A362" s="27"/>
      <c r="B362" s="30"/>
      <c r="C362" s="27"/>
      <c r="D362" s="27"/>
      <c r="E362" s="27"/>
      <c r="F362" s="22"/>
      <c r="G362" s="22"/>
      <c r="H362" s="22"/>
      <c r="I362" s="31"/>
      <c r="J362" s="27"/>
      <c r="K362" s="27"/>
      <c r="L362" s="27"/>
      <c r="M362" s="27"/>
      <c r="N362" s="27"/>
      <c r="O362" s="27"/>
      <c r="P362" s="27"/>
      <c r="Q362" s="27"/>
      <c r="R362" s="27"/>
      <c r="S362" s="106"/>
      <c r="T362" s="27"/>
      <c r="U362" s="27"/>
      <c r="V362" s="27"/>
    </row>
    <row r="363" customFormat="false" ht="15" hidden="false" customHeight="true" outlineLevel="0" collapsed="false">
      <c r="A363" s="27"/>
      <c r="B363" s="30"/>
      <c r="C363" s="27"/>
      <c r="D363" s="27"/>
      <c r="E363" s="27"/>
      <c r="F363" s="27"/>
      <c r="G363" s="31"/>
      <c r="H363" s="31"/>
      <c r="I363" s="31"/>
      <c r="J363" s="27"/>
      <c r="K363" s="27"/>
      <c r="L363" s="27"/>
      <c r="M363" s="27"/>
      <c r="N363" s="27"/>
      <c r="O363" s="27"/>
      <c r="P363" s="27"/>
      <c r="Q363" s="27"/>
      <c r="R363" s="27"/>
      <c r="S363" s="106"/>
      <c r="T363" s="27"/>
      <c r="U363" s="27"/>
      <c r="V363" s="27"/>
    </row>
    <row r="364" customFormat="false" ht="15" hidden="false" customHeight="true" outlineLevel="0" collapsed="false">
      <c r="A364" s="27"/>
      <c r="B364" s="30"/>
      <c r="C364" s="27"/>
      <c r="D364" s="27"/>
      <c r="E364" s="27"/>
      <c r="F364" s="22"/>
      <c r="G364" s="22"/>
      <c r="H364" s="22"/>
      <c r="I364" s="31"/>
      <c r="J364" s="27"/>
      <c r="K364" s="27"/>
      <c r="L364" s="27"/>
      <c r="M364" s="27"/>
      <c r="N364" s="27"/>
      <c r="O364" s="27"/>
      <c r="P364" s="27"/>
      <c r="Q364" s="27"/>
      <c r="R364" s="27"/>
      <c r="S364" s="106"/>
      <c r="T364" s="27"/>
      <c r="U364" s="27"/>
      <c r="V364" s="27"/>
    </row>
    <row r="365" customFormat="false" ht="15" hidden="false" customHeight="true" outlineLevel="0" collapsed="false">
      <c r="A365" s="27"/>
      <c r="B365" s="30"/>
      <c r="C365" s="27"/>
      <c r="D365" s="27"/>
      <c r="E365" s="27"/>
      <c r="F365" s="27"/>
      <c r="G365" s="31"/>
      <c r="H365" s="31"/>
      <c r="I365" s="31"/>
      <c r="J365" s="27"/>
      <c r="K365" s="27"/>
      <c r="L365" s="27"/>
      <c r="M365" s="27"/>
      <c r="N365" s="27"/>
      <c r="O365" s="27"/>
      <c r="P365" s="27"/>
      <c r="Q365" s="27"/>
      <c r="R365" s="27"/>
      <c r="S365" s="106"/>
      <c r="T365" s="27"/>
      <c r="U365" s="27"/>
      <c r="V365" s="27"/>
    </row>
    <row r="366" customFormat="false" ht="15" hidden="false" customHeight="true" outlineLevel="0" collapsed="false">
      <c r="A366" s="27"/>
      <c r="B366" s="30"/>
      <c r="C366" s="27"/>
      <c r="D366" s="27"/>
      <c r="E366" s="27"/>
      <c r="F366" s="22"/>
      <c r="G366" s="22"/>
      <c r="H366" s="22"/>
      <c r="I366" s="31"/>
      <c r="J366" s="27"/>
      <c r="K366" s="27"/>
      <c r="L366" s="27"/>
      <c r="M366" s="27"/>
      <c r="N366" s="27"/>
      <c r="O366" s="27"/>
      <c r="P366" s="27"/>
      <c r="Q366" s="27"/>
      <c r="R366" s="27"/>
      <c r="S366" s="106"/>
      <c r="T366" s="27"/>
      <c r="U366" s="27"/>
      <c r="V366" s="27"/>
    </row>
    <row r="1048576" customFormat="false" ht="12.8" hidden="false" customHeight="false" outlineLevel="0" collapsed="false"/>
  </sheetData>
  <autoFilter ref="A5:AA354"/>
  <mergeCells count="40">
    <mergeCell ref="A1:V1"/>
    <mergeCell ref="A2:A4"/>
    <mergeCell ref="B2:B4"/>
    <mergeCell ref="C2:C4"/>
    <mergeCell ref="D2:G3"/>
    <mergeCell ref="H2:I3"/>
    <mergeCell ref="J2:N2"/>
    <mergeCell ref="O2:O4"/>
    <mergeCell ref="P2:P4"/>
    <mergeCell ref="Q2:R3"/>
    <mergeCell ref="S2:S4"/>
    <mergeCell ref="T2:T4"/>
    <mergeCell ref="U2:U4"/>
    <mergeCell ref="V2:V4"/>
    <mergeCell ref="J3:L3"/>
    <mergeCell ref="M3:N3"/>
    <mergeCell ref="A6:V6"/>
    <mergeCell ref="A254:F254"/>
    <mergeCell ref="A255:V255"/>
    <mergeCell ref="A274:F274"/>
    <mergeCell ref="A275:V275"/>
    <mergeCell ref="A284:F284"/>
    <mergeCell ref="A285:V285"/>
    <mergeCell ref="A308:F308"/>
    <mergeCell ref="A309:V309"/>
    <mergeCell ref="A314:F314"/>
    <mergeCell ref="A315:V315"/>
    <mergeCell ref="A322:F322"/>
    <mergeCell ref="A323:V323"/>
    <mergeCell ref="A353:F353"/>
    <mergeCell ref="A354:F354"/>
    <mergeCell ref="A355:E355"/>
    <mergeCell ref="B356:D356"/>
    <mergeCell ref="G356:I356"/>
    <mergeCell ref="J356:M356"/>
    <mergeCell ref="G357:I357"/>
    <mergeCell ref="J357:L357"/>
    <mergeCell ref="F362:H362"/>
    <mergeCell ref="F364:H364"/>
    <mergeCell ref="F366:H366"/>
  </mergeCells>
  <printOptions headings="false" gridLines="false" gridLinesSet="true" horizontalCentered="true" verticalCentered="false"/>
  <pageMargins left="0.216666666666667" right="0.216666666666667" top="0.610416666666667" bottom="0.216666666666667" header="0.511805555555555" footer="0.511805555555555"/>
  <pageSetup paperSize="9" scale="33"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2939</TotalTime>
  <Application>LibreOffice/6.3.3.2$Windows_X86_64 LibreOffice_project/a64200df03143b798afd1ec74a12ab50359878ed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2022-01-18T08:53:42Z</dcterms:created>
  <dc:creator/>
  <dc:description/>
  <dc:language>ru-RU</dc:language>
  <cp:lastModifiedBy/>
  <cp:lastPrinted>2022-02-23T08:18:07Z</cp:lastPrinted>
  <dcterms:modified xsi:type="dcterms:W3CDTF">2022-02-23T08:41:12Z</dcterms:modified>
  <cp:revision>226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